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120" windowHeight="9120" tabRatio="742" activeTab="2"/>
  </bookViews>
  <sheets>
    <sheet name="муж" sheetId="1" r:id="rId1"/>
    <sheet name="жен" sheetId="2" r:id="rId2"/>
    <sheet name="командный" sheetId="3" r:id="rId3"/>
  </sheets>
  <definedNames>
    <definedName name="_xlnm.Print_Titles" localSheetId="1">'жен'!$5:$6</definedName>
    <definedName name="_xlnm.Print_Titles" localSheetId="0">'муж'!$5:$6</definedName>
    <definedName name="_xlnm.Print_Area" localSheetId="1">'жен'!$A$1:$N$36</definedName>
    <definedName name="_xlnm.Print_Area" localSheetId="2">'командный'!$A$1:$K$29</definedName>
    <definedName name="_xlnm.Print_Area" localSheetId="0">'муж'!$A$1:$N$48</definedName>
  </definedNames>
  <calcPr fullCalcOnLoad="1"/>
</workbook>
</file>

<file path=xl/sharedStrings.xml><?xml version="1.0" encoding="utf-8"?>
<sst xmlns="http://schemas.openxmlformats.org/spreadsheetml/2006/main" count="226" uniqueCount="125">
  <si>
    <t>Место</t>
  </si>
  <si>
    <t>Фамилия, Имя</t>
  </si>
  <si>
    <t>Год рождения</t>
  </si>
  <si>
    <t>Гимнастика</t>
  </si>
  <si>
    <t>очки</t>
  </si>
  <si>
    <t>рез-т</t>
  </si>
  <si>
    <t>Стрельба</t>
  </si>
  <si>
    <t>Сумма очков без коэф.</t>
  </si>
  <si>
    <t>Сумма очков с коэф.</t>
  </si>
  <si>
    <t>Коэф.</t>
  </si>
  <si>
    <t>Ильин Сергей</t>
  </si>
  <si>
    <t>Пролеев Николай</t>
  </si>
  <si>
    <t>Указать год рождения с коэффициентом 1,0</t>
  </si>
  <si>
    <t xml:space="preserve">№ </t>
  </si>
  <si>
    <t>Знакова Кристина</t>
  </si>
  <si>
    <t>Старт. №</t>
  </si>
  <si>
    <t>Указать текущий год</t>
  </si>
  <si>
    <t>Исаков Евгений</t>
  </si>
  <si>
    <t>Туманов Сергей</t>
  </si>
  <si>
    <t>Романов Константин</t>
  </si>
  <si>
    <t>Крылов Антон</t>
  </si>
  <si>
    <t>Романова Анастасия</t>
  </si>
  <si>
    <t>Александров Евгений</t>
  </si>
  <si>
    <t>Степанова Юлия</t>
  </si>
  <si>
    <t>Алексеева Валентина</t>
  </si>
  <si>
    <t>Шабалин Сергей</t>
  </si>
  <si>
    <t>в/к</t>
  </si>
  <si>
    <t>02 февраля 2014г.</t>
  </si>
  <si>
    <t>д. Комяк</t>
  </si>
  <si>
    <t>женщины (14-39 лет)</t>
  </si>
  <si>
    <t>женщины (40 лет и старше)</t>
  </si>
  <si>
    <t>мужчины (40 лет и старше)</t>
  </si>
  <si>
    <t>мужчины (14-39 лет)</t>
  </si>
  <si>
    <t>МО "Можгинское"</t>
  </si>
  <si>
    <t>Пономарев Илья</t>
  </si>
  <si>
    <t xml:space="preserve">Якимов Андрей </t>
  </si>
  <si>
    <t>МО "Нышинское"</t>
  </si>
  <si>
    <t>Яковлева Лидия</t>
  </si>
  <si>
    <t>лично</t>
  </si>
  <si>
    <t>МО "Черемушкинское"</t>
  </si>
  <si>
    <t>Исаков Юрий</t>
  </si>
  <si>
    <t>Кочуров Станислав</t>
  </si>
  <si>
    <t>Кулеев Эдуард</t>
  </si>
  <si>
    <t>Кулмакова Светлана</t>
  </si>
  <si>
    <t>Шавкунов Марат</t>
  </si>
  <si>
    <t>Гагарин Максим</t>
  </si>
  <si>
    <t>Михайлова Татьяна</t>
  </si>
  <si>
    <t>Ижпланета</t>
  </si>
  <si>
    <t>Чернов Дмитрий</t>
  </si>
  <si>
    <t>Ешметьев Максим</t>
  </si>
  <si>
    <t>Кайшева Анастасия</t>
  </si>
  <si>
    <t>Титов Павел</t>
  </si>
  <si>
    <t>МО "Сюгаильское"</t>
  </si>
  <si>
    <t>Марков Андрей</t>
  </si>
  <si>
    <t>Осипова Анастасия</t>
  </si>
  <si>
    <t>Зотов Леонид</t>
  </si>
  <si>
    <t>Шаньгина Любовь</t>
  </si>
  <si>
    <t>Пушкарева Юлия</t>
  </si>
  <si>
    <t>Опарин Валерий</t>
  </si>
  <si>
    <t>Дранков Максим</t>
  </si>
  <si>
    <t>Соколов Георгий</t>
  </si>
  <si>
    <t>Посадов Николай</t>
  </si>
  <si>
    <t>Осипов Вадим</t>
  </si>
  <si>
    <t>Спиридонова Юлия</t>
  </si>
  <si>
    <t>Кремлева Валентина</t>
  </si>
  <si>
    <t>Знаков Олег</t>
  </si>
  <si>
    <t>Рябов Иван</t>
  </si>
  <si>
    <t>Курбатов Илья</t>
  </si>
  <si>
    <t>Шишкин Василий</t>
  </si>
  <si>
    <t>Шутов Александр</t>
  </si>
  <si>
    <t>Плешкова Надежда</t>
  </si>
  <si>
    <t>Егорова Кира</t>
  </si>
  <si>
    <t>Семенова Ирина</t>
  </si>
  <si>
    <t>Семенов Юрий</t>
  </si>
  <si>
    <t>Спиридонов Павел</t>
  </si>
  <si>
    <t>Яковлева Анжелина</t>
  </si>
  <si>
    <t>Соколов Егор</t>
  </si>
  <si>
    <t>Башмаков Юрий</t>
  </si>
  <si>
    <t>Гроздова Маргарита</t>
  </si>
  <si>
    <t>Башмакова Анна</t>
  </si>
  <si>
    <t>Ильина Елизавета</t>
  </si>
  <si>
    <t>Захаров Семен</t>
  </si>
  <si>
    <t>Шитов Дмитрий</t>
  </si>
  <si>
    <t>Зорин Василий</t>
  </si>
  <si>
    <t>Морозова Екатерина</t>
  </si>
  <si>
    <t>Семенов Дмитрий</t>
  </si>
  <si>
    <t>МО "Горнякское"</t>
  </si>
  <si>
    <t>МО "Пычасское"</t>
  </si>
  <si>
    <t>МО "Большепудгинское"</t>
  </si>
  <si>
    <t>МО "Александровское"</t>
  </si>
  <si>
    <t>МО "Большесибинское"</t>
  </si>
  <si>
    <t>МО "Люгинское"</t>
  </si>
  <si>
    <t>МО "Старокаксинское"</t>
  </si>
  <si>
    <t>МО "Маловоложикьинское"</t>
  </si>
  <si>
    <t>МО "Пазяльское"</t>
  </si>
  <si>
    <t>МО "Нынекское"</t>
  </si>
  <si>
    <t>МО "Верхнеюринское"</t>
  </si>
  <si>
    <t>Муниципальное образование</t>
  </si>
  <si>
    <t>Лично-командное первенство по зимнему полиатлону в зачет 17 зимних спортивных игр Можгинского района</t>
  </si>
  <si>
    <t>Итоговый протокол</t>
  </si>
  <si>
    <t>Борисова Алевтина</t>
  </si>
  <si>
    <t>Филиппова Елена</t>
  </si>
  <si>
    <t>МО "Большеучинское"</t>
  </si>
  <si>
    <t>Камашев Роман</t>
  </si>
  <si>
    <t>Петров Михаил</t>
  </si>
  <si>
    <t>Чекин Сергей</t>
  </si>
  <si>
    <t xml:space="preserve">Главный судья   </t>
  </si>
  <si>
    <t xml:space="preserve">Главный секретарь   </t>
  </si>
  <si>
    <t>Т.В. Санникова</t>
  </si>
  <si>
    <t>Г.Н. Каримов</t>
  </si>
  <si>
    <t>Лыж.гонки 2км</t>
  </si>
  <si>
    <t>Лыж.гонки 3км</t>
  </si>
  <si>
    <t>Главный судья соревнований</t>
  </si>
  <si>
    <t>Г.Н.Каримов</t>
  </si>
  <si>
    <t>Главный секретарь</t>
  </si>
  <si>
    <t>02.02. 2014 г.</t>
  </si>
  <si>
    <t>Муниципальное                        образование</t>
  </si>
  <si>
    <t>Мужчины</t>
  </si>
  <si>
    <t>Женщины</t>
  </si>
  <si>
    <t>Сумма очков</t>
  </si>
  <si>
    <t>ТАБЛИЦА КОМАНДНЫХ РЕЗУЛЬТАТОВ</t>
  </si>
  <si>
    <t xml:space="preserve">  Лично-командное Первенство по зимнему полиатлону                                                                                                в зачет 17 зимних спортивных игр Можгинского района</t>
  </si>
  <si>
    <t>№         п.п</t>
  </si>
  <si>
    <t>Русский Пычас</t>
  </si>
  <si>
    <t>Руссский Пычас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</si>
</sst>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\ mmmm\,\ yyyy"/>
    <numFmt numFmtId="181" formatCode="mmmm"/>
    <numFmt numFmtId="182" formatCode="0.0"/>
    <numFmt numFmtId="183" formatCode="0.000"/>
    <numFmt numFmtId="184" formatCode="0.0000"/>
    <numFmt numFmtId="185" formatCode="#,##0.0"/>
    <numFmt numFmtId="186" formatCode="0.00000"/>
    <numFmt numFmtId="187" formatCode="0.000000"/>
    <numFmt numFmtId="188" formatCode="0.0000000"/>
    <numFmt numFmtId="189" formatCode="0.00000000"/>
    <numFmt numFmtId="190" formatCode="#,##0.000"/>
    <numFmt numFmtId="191" formatCode="0.0%"/>
    <numFmt numFmtId="192" formatCode="#,##0.0000"/>
    <numFmt numFmtId="193" formatCode="#,##0.00000"/>
    <numFmt numFmtId="194" formatCode="#,##0.000000"/>
    <numFmt numFmtId="195" formatCode="0.000000000"/>
    <numFmt numFmtId="196" formatCode="0.0000000000"/>
    <numFmt numFmtId="197" formatCode="#,##0.0000000"/>
    <numFmt numFmtId="198" formatCode="mmmm\ yy"/>
    <numFmt numFmtId="199" formatCode="0.000%"/>
    <numFmt numFmtId="200" formatCode="#,##0.00&quot;р.&quot;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[$-FC19]d\ mmmm\ yyyy\ &quot;г.&quot;"/>
    <numFmt numFmtId="209" formatCode="[$-F800]dddd\,\ mmmm\ dd\,\ yyyy"/>
    <numFmt numFmtId="210" formatCode="d/m/yy;@"/>
    <numFmt numFmtId="211" formatCode="dd/mm/yy;@"/>
    <numFmt numFmtId="212" formatCode="#,##0.00000000"/>
    <numFmt numFmtId="213" formatCode="[h]:mm:ss;@"/>
    <numFmt numFmtId="214" formatCode="yyyy"/>
    <numFmt numFmtId="215" formatCode="h:mm;@"/>
    <numFmt numFmtId="216" formatCode="0.000000000000000000000000000000"/>
    <numFmt numFmtId="217" formatCode="h:mm:ss;@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P50"/>
  <sheetViews>
    <sheetView view="pageBreakPreview" zoomScale="110" zoomScaleSheetLayoutView="110" zoomScalePageLayoutView="0" workbookViewId="0" topLeftCell="B1">
      <selection activeCell="B15" sqref="B15"/>
    </sheetView>
  </sheetViews>
  <sheetFormatPr defaultColWidth="9.00390625" defaultRowHeight="12.75"/>
  <cols>
    <col min="1" max="1" width="4.875" style="1" hidden="1" customWidth="1"/>
    <col min="2" max="2" width="24.00390625" style="0" customWidth="1"/>
    <col min="3" max="3" width="29.875" style="9" customWidth="1"/>
    <col min="4" max="4" width="11.25390625" style="1" customWidth="1"/>
    <col min="5" max="5" width="6.75390625" style="0" customWidth="1"/>
    <col min="6" max="6" width="7.375" style="0" customWidth="1"/>
    <col min="7" max="7" width="6.25390625" style="0" customWidth="1"/>
    <col min="8" max="8" width="7.375" style="0" customWidth="1"/>
    <col min="9" max="9" width="9.375" style="0" customWidth="1"/>
    <col min="10" max="10" width="8.625" style="0" customWidth="1"/>
    <col min="11" max="11" width="12.625" style="0" customWidth="1"/>
    <col min="12" max="12" width="8.125" style="0" customWidth="1"/>
    <col min="13" max="13" width="10.625" style="0" customWidth="1"/>
    <col min="14" max="14" width="8.00390625" style="1" customWidth="1"/>
    <col min="16" max="16" width="47.875" style="0" customWidth="1"/>
  </cols>
  <sheetData>
    <row r="1" spans="1:14" ht="14.25" customHeight="1">
      <c r="A1" s="14"/>
      <c r="B1" s="60" t="s">
        <v>98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4.25" customHeight="1">
      <c r="A2" s="14"/>
      <c r="B2" s="60" t="s">
        <v>99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2" customFormat="1" ht="9" customHeight="1">
      <c r="A3" s="20"/>
      <c r="B3" s="20" t="s">
        <v>27</v>
      </c>
      <c r="C3" s="21"/>
      <c r="D3" s="20"/>
      <c r="E3" s="21"/>
      <c r="F3" s="21"/>
      <c r="G3" s="21"/>
      <c r="H3" s="21"/>
      <c r="I3" s="21"/>
      <c r="J3" s="21"/>
      <c r="K3" s="21"/>
      <c r="L3" s="67" t="s">
        <v>28</v>
      </c>
      <c r="M3" s="67"/>
      <c r="N3" s="67"/>
    </row>
    <row r="4" spans="1:14" s="2" customFormat="1" ht="13.5" customHeight="1">
      <c r="A4" s="61" t="s">
        <v>32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6" s="56" customFormat="1" ht="19.5" customHeight="1">
      <c r="A5" s="63" t="s">
        <v>13</v>
      </c>
      <c r="B5" s="62" t="s">
        <v>1</v>
      </c>
      <c r="C5" s="68" t="s">
        <v>97</v>
      </c>
      <c r="D5" s="63" t="s">
        <v>2</v>
      </c>
      <c r="E5" s="62" t="s">
        <v>3</v>
      </c>
      <c r="F5" s="62"/>
      <c r="G5" s="62" t="s">
        <v>6</v>
      </c>
      <c r="H5" s="62"/>
      <c r="I5" s="62" t="s">
        <v>111</v>
      </c>
      <c r="J5" s="62"/>
      <c r="K5" s="63" t="s">
        <v>7</v>
      </c>
      <c r="L5" s="63" t="s">
        <v>9</v>
      </c>
      <c r="M5" s="63" t="s">
        <v>8</v>
      </c>
      <c r="N5" s="63" t="s">
        <v>0</v>
      </c>
      <c r="P5" s="56" t="s">
        <v>16</v>
      </c>
    </row>
    <row r="6" spans="1:16" s="57" customFormat="1" ht="18.75" customHeight="1">
      <c r="A6" s="63"/>
      <c r="B6" s="62"/>
      <c r="C6" s="69"/>
      <c r="D6" s="63"/>
      <c r="E6" s="56" t="s">
        <v>5</v>
      </c>
      <c r="F6" s="56" t="s">
        <v>4</v>
      </c>
      <c r="G6" s="56" t="s">
        <v>5</v>
      </c>
      <c r="H6" s="56" t="s">
        <v>4</v>
      </c>
      <c r="I6" s="56" t="s">
        <v>5</v>
      </c>
      <c r="J6" s="56" t="s">
        <v>4</v>
      </c>
      <c r="K6" s="63"/>
      <c r="L6" s="63"/>
      <c r="M6" s="63"/>
      <c r="N6" s="63"/>
      <c r="P6" s="57">
        <v>2011</v>
      </c>
    </row>
    <row r="7" spans="1:16" s="8" customFormat="1" ht="15.75">
      <c r="A7" s="3"/>
      <c r="B7" s="4" t="s">
        <v>20</v>
      </c>
      <c r="C7" s="12" t="s">
        <v>47</v>
      </c>
      <c r="D7" s="3">
        <v>1995</v>
      </c>
      <c r="E7" s="5">
        <v>32</v>
      </c>
      <c r="F7" s="5">
        <f aca="true" t="shared" si="0" ref="F7:F36">IF(E7&lt;1,0,IF(E7&gt;60,100,IF(E7&gt;50,95+INT(((E7-50)/2)),IF(E7&gt;35,E7+45,IF(E7&gt;12,E7*2+10,E7*3-2)))))</f>
        <v>74</v>
      </c>
      <c r="G7" s="5">
        <v>88</v>
      </c>
      <c r="H7" s="5">
        <v>88</v>
      </c>
      <c r="I7" s="6">
        <v>10.36</v>
      </c>
      <c r="J7" s="5" t="e">
        <f>IF(I7&gt;90,0,IF(I7&lt;7.31,100,VLOOKUP(I7-0.009,#REF!:#REF!,2,TRUE)-1))</f>
        <v>#REF!</v>
      </c>
      <c r="K7" s="5" t="e">
        <f aca="true" t="shared" si="1" ref="K7:K36">F7+H7+J7</f>
        <v>#REF!</v>
      </c>
      <c r="L7" s="6">
        <f aca="true" t="shared" si="2" ref="L7:L23">IF(($P$6-D7)&lt;40,1,(IF(($P$6-D7)&gt;59,(1.22+(($P$6-D7-60)*0.02)),(1+(($P$6-D7)-39)*0.01))))</f>
        <v>1</v>
      </c>
      <c r="M7" s="6" t="e">
        <f>K7*L7</f>
        <v>#REF!</v>
      </c>
      <c r="N7" s="5" t="s">
        <v>38</v>
      </c>
      <c r="O7" s="10"/>
      <c r="P7" s="7"/>
    </row>
    <row r="8" spans="1:16" s="8" customFormat="1" ht="15.75">
      <c r="A8" s="3"/>
      <c r="B8" s="4" t="s">
        <v>18</v>
      </c>
      <c r="C8" s="12" t="s">
        <v>87</v>
      </c>
      <c r="D8" s="3">
        <v>1984</v>
      </c>
      <c r="E8" s="5">
        <v>32</v>
      </c>
      <c r="F8" s="5">
        <f t="shared" si="0"/>
        <v>74</v>
      </c>
      <c r="G8" s="5">
        <v>81</v>
      </c>
      <c r="H8" s="5">
        <v>81</v>
      </c>
      <c r="I8" s="6">
        <v>10.52</v>
      </c>
      <c r="J8" s="5" t="e">
        <f>IF(I8&gt;90,0,IF(I8&lt;7.31,100,VLOOKUP(I8-0.009,#REF!:#REF!,2,TRUE)-1))</f>
        <v>#REF!</v>
      </c>
      <c r="K8" s="5" t="e">
        <f t="shared" si="1"/>
        <v>#REF!</v>
      </c>
      <c r="L8" s="6">
        <f t="shared" si="2"/>
        <v>1</v>
      </c>
      <c r="M8" s="6" t="e">
        <f aca="true" t="shared" si="3" ref="M8:M27">K8*L8</f>
        <v>#REF!</v>
      </c>
      <c r="N8" s="5">
        <v>1</v>
      </c>
      <c r="O8" s="7"/>
      <c r="P8" s="7"/>
    </row>
    <row r="9" spans="1:16" s="8" customFormat="1" ht="15.75">
      <c r="A9" s="3"/>
      <c r="B9" s="4" t="s">
        <v>49</v>
      </c>
      <c r="C9" s="12" t="s">
        <v>47</v>
      </c>
      <c r="D9" s="3">
        <v>1998</v>
      </c>
      <c r="E9" s="5">
        <v>28</v>
      </c>
      <c r="F9" s="5">
        <f t="shared" si="0"/>
        <v>66</v>
      </c>
      <c r="G9" s="5">
        <v>85</v>
      </c>
      <c r="H9" s="5">
        <v>85</v>
      </c>
      <c r="I9" s="6">
        <v>12.06</v>
      </c>
      <c r="J9" s="5" t="e">
        <f>IF(I9&gt;90,0,IF(I9&lt;7.31,100,VLOOKUP(I9-0.009,#REF!:#REF!,2,TRUE)-1))</f>
        <v>#REF!</v>
      </c>
      <c r="K9" s="5" t="e">
        <f t="shared" si="1"/>
        <v>#REF!</v>
      </c>
      <c r="L9" s="6">
        <f t="shared" si="2"/>
        <v>1</v>
      </c>
      <c r="M9" s="6" t="e">
        <f t="shared" si="3"/>
        <v>#REF!</v>
      </c>
      <c r="N9" s="5" t="s">
        <v>26</v>
      </c>
      <c r="O9" s="7"/>
      <c r="P9" s="7"/>
    </row>
    <row r="10" spans="1:16" s="8" customFormat="1" ht="15.75">
      <c r="A10" s="3"/>
      <c r="B10" s="4" t="s">
        <v>74</v>
      </c>
      <c r="C10" s="12" t="s">
        <v>90</v>
      </c>
      <c r="D10" s="3">
        <v>1983</v>
      </c>
      <c r="E10" s="5">
        <v>22</v>
      </c>
      <c r="F10" s="5">
        <f t="shared" si="0"/>
        <v>54</v>
      </c>
      <c r="G10" s="5">
        <v>38</v>
      </c>
      <c r="H10" s="5">
        <v>76</v>
      </c>
      <c r="I10" s="6">
        <v>10.13</v>
      </c>
      <c r="J10" s="5" t="e">
        <f>IF(I10&gt;90,0,IF(I10&lt;7.31,100,VLOOKUP(I10-0.009,#REF!:#REF!,2,TRUE)-1))</f>
        <v>#REF!</v>
      </c>
      <c r="K10" s="5" t="e">
        <f t="shared" si="1"/>
        <v>#REF!</v>
      </c>
      <c r="L10" s="6">
        <f t="shared" si="2"/>
        <v>1</v>
      </c>
      <c r="M10" s="6" t="e">
        <f>K10*L10</f>
        <v>#REF!</v>
      </c>
      <c r="N10" s="5">
        <v>2</v>
      </c>
      <c r="O10" s="7"/>
      <c r="P10" s="7"/>
    </row>
    <row r="11" spans="1:16" s="8" customFormat="1" ht="15.75">
      <c r="A11" s="3"/>
      <c r="B11" s="4" t="s">
        <v>66</v>
      </c>
      <c r="C11" s="12" t="s">
        <v>94</v>
      </c>
      <c r="D11" s="3">
        <v>1996</v>
      </c>
      <c r="E11" s="5">
        <v>26</v>
      </c>
      <c r="F11" s="5">
        <f t="shared" si="0"/>
        <v>62</v>
      </c>
      <c r="G11" s="5">
        <v>83</v>
      </c>
      <c r="H11" s="5">
        <v>83</v>
      </c>
      <c r="I11" s="6">
        <v>12.03</v>
      </c>
      <c r="J11" s="5" t="e">
        <f>IF(I11&gt;90,0,IF(I11&lt;7.31,100,VLOOKUP(I11-0.009,#REF!:#REF!,2,TRUE)-1))</f>
        <v>#REF!</v>
      </c>
      <c r="K11" s="5" t="e">
        <f t="shared" si="1"/>
        <v>#REF!</v>
      </c>
      <c r="L11" s="6">
        <f t="shared" si="2"/>
        <v>1</v>
      </c>
      <c r="M11" s="6" t="e">
        <f t="shared" si="3"/>
        <v>#REF!</v>
      </c>
      <c r="N11" s="5" t="s">
        <v>38</v>
      </c>
      <c r="O11" s="7"/>
      <c r="P11" s="7"/>
    </row>
    <row r="12" spans="1:16" s="8" customFormat="1" ht="15.75">
      <c r="A12" s="3"/>
      <c r="B12" s="4" t="s">
        <v>19</v>
      </c>
      <c r="C12" s="12" t="s">
        <v>36</v>
      </c>
      <c r="D12" s="3">
        <v>1986</v>
      </c>
      <c r="E12" s="5">
        <v>27</v>
      </c>
      <c r="F12" s="5">
        <f t="shared" si="0"/>
        <v>64</v>
      </c>
      <c r="G12" s="5">
        <v>79</v>
      </c>
      <c r="H12" s="5">
        <v>79</v>
      </c>
      <c r="I12" s="6">
        <v>12.19</v>
      </c>
      <c r="J12" s="5" t="e">
        <f>IF(I12&gt;90,0,IF(I12&lt;7.31,100,VLOOKUP(I12-0.009,#REF!:#REF!,2,TRUE)-1))</f>
        <v>#REF!</v>
      </c>
      <c r="K12" s="5" t="e">
        <f t="shared" si="1"/>
        <v>#REF!</v>
      </c>
      <c r="L12" s="6">
        <f t="shared" si="2"/>
        <v>1</v>
      </c>
      <c r="M12" s="6" t="e">
        <f t="shared" si="3"/>
        <v>#REF!</v>
      </c>
      <c r="N12" s="5">
        <v>3</v>
      </c>
      <c r="O12" s="7"/>
      <c r="P12" s="7"/>
    </row>
    <row r="13" spans="1:16" s="8" customFormat="1" ht="15.75">
      <c r="A13" s="3"/>
      <c r="B13" s="4" t="s">
        <v>22</v>
      </c>
      <c r="C13" s="12" t="s">
        <v>36</v>
      </c>
      <c r="D13" s="3">
        <v>1997</v>
      </c>
      <c r="E13" s="5">
        <v>26</v>
      </c>
      <c r="F13" s="5">
        <f t="shared" si="0"/>
        <v>62</v>
      </c>
      <c r="G13" s="5">
        <v>79</v>
      </c>
      <c r="H13" s="5">
        <v>79</v>
      </c>
      <c r="I13" s="6">
        <v>12.05</v>
      </c>
      <c r="J13" s="5" t="e">
        <f>IF(I13&gt;90,0,IF(I13&lt;7.31,100,VLOOKUP(I13-0.009,#REF!:#REF!,2,TRUE)-1))</f>
        <v>#REF!</v>
      </c>
      <c r="K13" s="5" t="e">
        <f t="shared" si="1"/>
        <v>#REF!</v>
      </c>
      <c r="L13" s="6">
        <f t="shared" si="2"/>
        <v>1</v>
      </c>
      <c r="M13" s="6" t="e">
        <f t="shared" si="3"/>
        <v>#REF!</v>
      </c>
      <c r="N13" s="5">
        <v>4</v>
      </c>
      <c r="O13" s="7"/>
      <c r="P13" s="7"/>
    </row>
    <row r="14" spans="1:16" s="8" customFormat="1" ht="15.75">
      <c r="A14" s="3"/>
      <c r="B14" s="4" t="s">
        <v>17</v>
      </c>
      <c r="C14" s="12" t="s">
        <v>39</v>
      </c>
      <c r="D14" s="3">
        <v>1995</v>
      </c>
      <c r="E14" s="5">
        <v>21</v>
      </c>
      <c r="F14" s="5">
        <f t="shared" si="0"/>
        <v>52</v>
      </c>
      <c r="G14" s="5">
        <v>87</v>
      </c>
      <c r="H14" s="5">
        <v>87</v>
      </c>
      <c r="I14" s="6">
        <v>13.17</v>
      </c>
      <c r="J14" s="5" t="e">
        <f>IF(I14&gt;90,0,IF(I14&lt;7.31,100,VLOOKUP(I14-0.009,#REF!:#REF!,2,TRUE)-1))</f>
        <v>#REF!</v>
      </c>
      <c r="K14" s="5" t="e">
        <f t="shared" si="1"/>
        <v>#REF!</v>
      </c>
      <c r="L14" s="6">
        <f t="shared" si="2"/>
        <v>1</v>
      </c>
      <c r="M14" s="6" t="e">
        <f t="shared" si="3"/>
        <v>#REF!</v>
      </c>
      <c r="N14" s="5" t="s">
        <v>38</v>
      </c>
      <c r="O14" s="7"/>
      <c r="P14" s="7"/>
    </row>
    <row r="15" spans="1:16" s="8" customFormat="1" ht="15.75">
      <c r="A15" s="3"/>
      <c r="B15" s="4" t="s">
        <v>67</v>
      </c>
      <c r="C15" s="12" t="s">
        <v>94</v>
      </c>
      <c r="D15" s="3">
        <v>1999</v>
      </c>
      <c r="E15" s="5">
        <v>32</v>
      </c>
      <c r="F15" s="5">
        <f t="shared" si="0"/>
        <v>74</v>
      </c>
      <c r="G15" s="5">
        <v>29</v>
      </c>
      <c r="H15" s="5">
        <v>58</v>
      </c>
      <c r="I15" s="6">
        <v>12.36</v>
      </c>
      <c r="J15" s="5" t="e">
        <f>IF(I15&gt;90,0,IF(I15&lt;7.31,100,VLOOKUP(I15-0.009,#REF!:#REF!,2,TRUE)-1))</f>
        <v>#REF!</v>
      </c>
      <c r="K15" s="5" t="e">
        <f t="shared" si="1"/>
        <v>#REF!</v>
      </c>
      <c r="L15" s="6">
        <f t="shared" si="2"/>
        <v>1</v>
      </c>
      <c r="M15" s="6" t="e">
        <f t="shared" si="3"/>
        <v>#REF!</v>
      </c>
      <c r="N15" s="5">
        <v>5</v>
      </c>
      <c r="O15" s="7"/>
      <c r="P15" s="7"/>
    </row>
    <row r="16" spans="1:16" s="8" customFormat="1" ht="15.75">
      <c r="A16" s="3"/>
      <c r="B16" s="4" t="s">
        <v>48</v>
      </c>
      <c r="C16" s="12" t="s">
        <v>47</v>
      </c>
      <c r="D16" s="3">
        <v>1998</v>
      </c>
      <c r="E16" s="5">
        <v>14</v>
      </c>
      <c r="F16" s="5">
        <f t="shared" si="0"/>
        <v>38</v>
      </c>
      <c r="G16" s="5">
        <v>76</v>
      </c>
      <c r="H16" s="5">
        <v>76</v>
      </c>
      <c r="I16" s="6">
        <v>11.35</v>
      </c>
      <c r="J16" s="5" t="e">
        <f>IF(I16&gt;90,0,IF(I16&lt;7.31,100,VLOOKUP(I16-0.009,#REF!:#REF!,2,TRUE)-1))</f>
        <v>#REF!</v>
      </c>
      <c r="K16" s="5" t="e">
        <f t="shared" si="1"/>
        <v>#REF!</v>
      </c>
      <c r="L16" s="6">
        <f t="shared" si="2"/>
        <v>1</v>
      </c>
      <c r="M16" s="6" t="e">
        <f t="shared" si="3"/>
        <v>#REF!</v>
      </c>
      <c r="N16" s="5" t="s">
        <v>26</v>
      </c>
      <c r="O16" s="7"/>
      <c r="P16" s="7"/>
    </row>
    <row r="17" spans="1:16" s="8" customFormat="1" ht="15.75">
      <c r="A17" s="3"/>
      <c r="B17" s="4" t="s">
        <v>40</v>
      </c>
      <c r="C17" s="12" t="s">
        <v>39</v>
      </c>
      <c r="D17" s="3">
        <v>1990</v>
      </c>
      <c r="E17" s="5">
        <v>23</v>
      </c>
      <c r="F17" s="5">
        <f t="shared" si="0"/>
        <v>56</v>
      </c>
      <c r="G17" s="5">
        <v>36</v>
      </c>
      <c r="H17" s="5">
        <v>72</v>
      </c>
      <c r="I17" s="6">
        <v>14.25</v>
      </c>
      <c r="J17" s="5" t="e">
        <f>IF(I17&gt;90,0,IF(I17&lt;7.31,100,VLOOKUP(I17-0.009,#REF!:#REF!,2,TRUE)-1))</f>
        <v>#REF!</v>
      </c>
      <c r="K17" s="5" t="e">
        <f t="shared" si="1"/>
        <v>#REF!</v>
      </c>
      <c r="L17" s="6">
        <f t="shared" si="2"/>
        <v>1</v>
      </c>
      <c r="M17" s="6" t="e">
        <f t="shared" si="3"/>
        <v>#REF!</v>
      </c>
      <c r="N17" s="5">
        <v>6</v>
      </c>
      <c r="O17" s="7"/>
      <c r="P17" s="7"/>
    </row>
    <row r="18" spans="1:16" s="8" customFormat="1" ht="15.75">
      <c r="A18" s="3"/>
      <c r="B18" s="4" t="s">
        <v>60</v>
      </c>
      <c r="C18" s="12" t="s">
        <v>89</v>
      </c>
      <c r="D18" s="3">
        <v>1987</v>
      </c>
      <c r="E18" s="5">
        <v>21</v>
      </c>
      <c r="F18" s="5">
        <f t="shared" si="0"/>
        <v>52</v>
      </c>
      <c r="G18" s="5">
        <v>36</v>
      </c>
      <c r="H18" s="5">
        <v>72</v>
      </c>
      <c r="I18" s="6">
        <v>15.02</v>
      </c>
      <c r="J18" s="5" t="e">
        <f>IF(I18&gt;90,0,IF(I18&lt;7.31,100,VLOOKUP(I18-0.009,#REF!:#REF!,2,TRUE)-1))</f>
        <v>#REF!</v>
      </c>
      <c r="K18" s="5" t="e">
        <f t="shared" si="1"/>
        <v>#REF!</v>
      </c>
      <c r="L18" s="6">
        <f t="shared" si="2"/>
        <v>1</v>
      </c>
      <c r="M18" s="6" t="e">
        <f>K18*L18</f>
        <v>#REF!</v>
      </c>
      <c r="N18" s="5">
        <v>7</v>
      </c>
      <c r="O18" s="7"/>
      <c r="P18" s="7"/>
    </row>
    <row r="19" spans="1:16" s="8" customFormat="1" ht="15.75">
      <c r="A19" s="3"/>
      <c r="B19" s="4" t="s">
        <v>73</v>
      </c>
      <c r="C19" s="12" t="s">
        <v>90</v>
      </c>
      <c r="D19" s="3">
        <v>1977</v>
      </c>
      <c r="E19" s="5">
        <v>23</v>
      </c>
      <c r="F19" s="5">
        <f t="shared" si="0"/>
        <v>56</v>
      </c>
      <c r="G19" s="5">
        <v>17</v>
      </c>
      <c r="H19" s="5">
        <v>34</v>
      </c>
      <c r="I19" s="6">
        <v>11.26</v>
      </c>
      <c r="J19" s="5" t="e">
        <f>IF(I19&gt;90,0,IF(I19&lt;7.31,100,VLOOKUP(I19-0.009,#REF!:#REF!,2,TRUE)-1))</f>
        <v>#REF!</v>
      </c>
      <c r="K19" s="5" t="e">
        <f t="shared" si="1"/>
        <v>#REF!</v>
      </c>
      <c r="L19" s="6">
        <f t="shared" si="2"/>
        <v>1</v>
      </c>
      <c r="M19" s="6" t="e">
        <f>K19*L19</f>
        <v>#REF!</v>
      </c>
      <c r="N19" s="5">
        <v>8</v>
      </c>
      <c r="O19" s="7"/>
      <c r="P19" s="7"/>
    </row>
    <row r="20" spans="1:16" s="8" customFormat="1" ht="15.75">
      <c r="A20" s="3"/>
      <c r="B20" s="4" t="s">
        <v>10</v>
      </c>
      <c r="C20" s="12" t="s">
        <v>92</v>
      </c>
      <c r="D20" s="3">
        <v>1980</v>
      </c>
      <c r="E20" s="5">
        <v>22</v>
      </c>
      <c r="F20" s="5">
        <f t="shared" si="0"/>
        <v>54</v>
      </c>
      <c r="G20" s="5">
        <v>25</v>
      </c>
      <c r="H20" s="5">
        <v>50</v>
      </c>
      <c r="I20" s="6">
        <v>15.55</v>
      </c>
      <c r="J20" s="5" t="e">
        <f>IF(I20&gt;90,0,IF(I20&lt;7.31,100,VLOOKUP(I20-0.009,#REF!:#REF!,2,TRUE)-1))</f>
        <v>#REF!</v>
      </c>
      <c r="K20" s="5" t="e">
        <f t="shared" si="1"/>
        <v>#REF!</v>
      </c>
      <c r="L20" s="6">
        <f t="shared" si="2"/>
        <v>1</v>
      </c>
      <c r="M20" s="6" t="e">
        <f>K20*L20</f>
        <v>#REF!</v>
      </c>
      <c r="N20" s="5">
        <v>9</v>
      </c>
      <c r="O20" s="7"/>
      <c r="P20" s="7"/>
    </row>
    <row r="21" spans="1:16" s="8" customFormat="1" ht="15.75">
      <c r="A21" s="3"/>
      <c r="B21" s="4" t="s">
        <v>41</v>
      </c>
      <c r="C21" s="12" t="s">
        <v>124</v>
      </c>
      <c r="D21" s="3">
        <v>1992</v>
      </c>
      <c r="E21" s="5">
        <v>16</v>
      </c>
      <c r="F21" s="5">
        <f t="shared" si="0"/>
        <v>42</v>
      </c>
      <c r="G21" s="5">
        <v>28</v>
      </c>
      <c r="H21" s="5">
        <v>56</v>
      </c>
      <c r="I21" s="6">
        <v>16.15</v>
      </c>
      <c r="J21" s="5" t="e">
        <f>IF(I21&gt;90,0,IF(I21&lt;7.31,100,VLOOKUP(I21-0.009,#REF!:#REF!,2,TRUE)-1))</f>
        <v>#REF!</v>
      </c>
      <c r="K21" s="5" t="e">
        <f t="shared" si="1"/>
        <v>#REF!</v>
      </c>
      <c r="L21" s="6">
        <f t="shared" si="2"/>
        <v>1</v>
      </c>
      <c r="M21" s="6" t="e">
        <f t="shared" si="3"/>
        <v>#REF!</v>
      </c>
      <c r="N21" s="5">
        <v>10</v>
      </c>
      <c r="O21" s="7"/>
      <c r="P21" s="7"/>
    </row>
    <row r="22" spans="1:16" s="8" customFormat="1" ht="15.75">
      <c r="A22" s="3"/>
      <c r="B22" s="4" t="s">
        <v>69</v>
      </c>
      <c r="C22" s="12" t="s">
        <v>95</v>
      </c>
      <c r="D22" s="3">
        <v>1987</v>
      </c>
      <c r="E22" s="5">
        <v>19</v>
      </c>
      <c r="F22" s="5">
        <f t="shared" si="0"/>
        <v>48</v>
      </c>
      <c r="G22" s="5">
        <v>25</v>
      </c>
      <c r="H22" s="5">
        <v>50</v>
      </c>
      <c r="I22" s="6">
        <v>16.3</v>
      </c>
      <c r="J22" s="5" t="e">
        <f>IF(I22&gt;90,0,IF(I22&lt;7.31,100,VLOOKUP(I22-0.009,#REF!:#REF!,2,TRUE)-1))</f>
        <v>#REF!</v>
      </c>
      <c r="K22" s="5" t="e">
        <f t="shared" si="1"/>
        <v>#REF!</v>
      </c>
      <c r="L22" s="6">
        <f t="shared" si="2"/>
        <v>1</v>
      </c>
      <c r="M22" s="6" t="e">
        <f>K22*L22</f>
        <v>#REF!</v>
      </c>
      <c r="N22" s="5">
        <v>11</v>
      </c>
      <c r="O22" s="7"/>
      <c r="P22" s="7"/>
    </row>
    <row r="23" spans="1:16" s="8" customFormat="1" ht="15.75">
      <c r="A23" s="3"/>
      <c r="B23" s="4" t="s">
        <v>42</v>
      </c>
      <c r="C23" s="12" t="s">
        <v>123</v>
      </c>
      <c r="D23" s="3">
        <v>1993</v>
      </c>
      <c r="E23" s="5">
        <v>18</v>
      </c>
      <c r="F23" s="5">
        <f t="shared" si="0"/>
        <v>46</v>
      </c>
      <c r="G23" s="5">
        <v>25</v>
      </c>
      <c r="H23" s="5">
        <v>25</v>
      </c>
      <c r="I23" s="6">
        <v>11.25</v>
      </c>
      <c r="J23" s="5" t="e">
        <f>IF(I23&gt;90,0,IF(I23&lt;7.31,100,VLOOKUP(I23-0.009,#REF!:#REF!,2,TRUE)-1))</f>
        <v>#REF!</v>
      </c>
      <c r="K23" s="5" t="e">
        <f t="shared" si="1"/>
        <v>#REF!</v>
      </c>
      <c r="L23" s="6">
        <f t="shared" si="2"/>
        <v>1</v>
      </c>
      <c r="M23" s="6" t="e">
        <f>K23*L23</f>
        <v>#REF!</v>
      </c>
      <c r="N23" s="5">
        <v>12</v>
      </c>
      <c r="O23" s="7"/>
      <c r="P23" s="7"/>
    </row>
    <row r="24" spans="1:16" s="8" customFormat="1" ht="15.75">
      <c r="A24" s="3"/>
      <c r="B24" s="4" t="s">
        <v>53</v>
      </c>
      <c r="C24" s="12" t="s">
        <v>52</v>
      </c>
      <c r="D24" s="3">
        <v>1986</v>
      </c>
      <c r="E24" s="5">
        <v>15</v>
      </c>
      <c r="F24" s="5">
        <f t="shared" si="0"/>
        <v>40</v>
      </c>
      <c r="G24" s="5">
        <v>29</v>
      </c>
      <c r="H24" s="5">
        <v>58</v>
      </c>
      <c r="I24" s="6">
        <v>19.05</v>
      </c>
      <c r="J24" s="5" t="e">
        <f>IF(I24&gt;90,0,IF(I24&lt;7.31,100,VLOOKUP(I24-0.009,#REF!:#REF!,2,TRUE)-1))</f>
        <v>#REF!</v>
      </c>
      <c r="K24" s="5" t="e">
        <f t="shared" si="1"/>
        <v>#REF!</v>
      </c>
      <c r="L24" s="6">
        <f>IF(($P$6-D24)&lt;40,1,(IF(($P$6-D24)&gt;59,(1.22+(($P$6-D24-60)*0.02)),(1+(($P$6-D24)-39)*0.01))))</f>
        <v>1</v>
      </c>
      <c r="M24" s="6" t="e">
        <f t="shared" si="3"/>
        <v>#REF!</v>
      </c>
      <c r="N24" s="5">
        <v>13</v>
      </c>
      <c r="O24" s="7"/>
      <c r="P24" s="7"/>
    </row>
    <row r="25" spans="1:16" s="8" customFormat="1" ht="15.75">
      <c r="A25" s="3"/>
      <c r="B25" s="4" t="s">
        <v>103</v>
      </c>
      <c r="C25" s="12" t="s">
        <v>102</v>
      </c>
      <c r="D25" s="3">
        <v>1998</v>
      </c>
      <c r="E25" s="5">
        <v>13</v>
      </c>
      <c r="F25" s="5">
        <f t="shared" si="0"/>
        <v>36</v>
      </c>
      <c r="G25" s="5">
        <v>21</v>
      </c>
      <c r="H25" s="5">
        <v>42</v>
      </c>
      <c r="I25" s="6">
        <v>14.1</v>
      </c>
      <c r="J25" s="5" t="e">
        <f>IF(I25&gt;90,0,IF(I25&lt;7.31,100,VLOOKUP(I25-0.009,#REF!:#REF!,2,TRUE)-1))</f>
        <v>#REF!</v>
      </c>
      <c r="K25" s="5" t="e">
        <f t="shared" si="1"/>
        <v>#REF!</v>
      </c>
      <c r="L25" s="6">
        <v>1</v>
      </c>
      <c r="M25" s="6" t="e">
        <f>K25*L25</f>
        <v>#REF!</v>
      </c>
      <c r="N25" s="5">
        <v>14</v>
      </c>
      <c r="O25" s="7"/>
      <c r="P25" s="7"/>
    </row>
    <row r="26" spans="1:16" s="8" customFormat="1" ht="15.75">
      <c r="A26" s="3"/>
      <c r="B26" s="4" t="s">
        <v>82</v>
      </c>
      <c r="C26" s="12" t="s">
        <v>93</v>
      </c>
      <c r="D26" s="3">
        <v>1983</v>
      </c>
      <c r="E26" s="5">
        <v>15</v>
      </c>
      <c r="F26" s="5">
        <f t="shared" si="0"/>
        <v>40</v>
      </c>
      <c r="G26" s="5">
        <v>26</v>
      </c>
      <c r="H26" s="5">
        <v>52</v>
      </c>
      <c r="I26" s="6">
        <v>19.51</v>
      </c>
      <c r="J26" s="5" t="e">
        <f>IF(I26&gt;90,0,IF(I26&lt;7.31,100,VLOOKUP(I26-0.009,#REF!:#REF!,2,TRUE)-1))</f>
        <v>#REF!</v>
      </c>
      <c r="K26" s="5" t="e">
        <f t="shared" si="1"/>
        <v>#REF!</v>
      </c>
      <c r="L26" s="6">
        <f>IF(($P$6-D26)&lt;40,1,(IF(($P$6-D26)&gt;59,(1.22+(($P$6-D26-60)*0.02)),(1+(($P$6-D26)-39)*0.01))))</f>
        <v>1</v>
      </c>
      <c r="M26" s="6" t="e">
        <f>K26*L26</f>
        <v>#REF!</v>
      </c>
      <c r="N26" s="5">
        <v>15</v>
      </c>
      <c r="O26" s="7"/>
      <c r="P26" s="7"/>
    </row>
    <row r="27" spans="1:16" s="8" customFormat="1" ht="15.75">
      <c r="A27" s="3"/>
      <c r="B27" s="4" t="s">
        <v>85</v>
      </c>
      <c r="C27" s="12" t="s">
        <v>96</v>
      </c>
      <c r="D27" s="3">
        <v>1998</v>
      </c>
      <c r="E27" s="5">
        <v>12</v>
      </c>
      <c r="F27" s="5">
        <f t="shared" si="0"/>
        <v>34</v>
      </c>
      <c r="G27" s="5">
        <v>23</v>
      </c>
      <c r="H27" s="5">
        <v>46</v>
      </c>
      <c r="I27" s="6">
        <v>18</v>
      </c>
      <c r="J27" s="5" t="e">
        <f>IF(I27&gt;90,0,IF(I27&lt;7.31,100,VLOOKUP(I27-0.009,#REF!:#REF!,2,TRUE)-1))</f>
        <v>#REF!</v>
      </c>
      <c r="K27" s="5" t="e">
        <f t="shared" si="1"/>
        <v>#REF!</v>
      </c>
      <c r="L27" s="6">
        <v>1</v>
      </c>
      <c r="M27" s="6" t="e">
        <f t="shared" si="3"/>
        <v>#REF!</v>
      </c>
      <c r="N27" s="5">
        <v>16</v>
      </c>
      <c r="O27" s="7"/>
      <c r="P27" s="7"/>
    </row>
    <row r="28" spans="1:16" s="8" customFormat="1" ht="15.75">
      <c r="A28" s="3"/>
      <c r="B28" s="4" t="s">
        <v>58</v>
      </c>
      <c r="C28" s="12" t="s">
        <v>88</v>
      </c>
      <c r="D28" s="3">
        <v>1998</v>
      </c>
      <c r="E28" s="5">
        <v>16</v>
      </c>
      <c r="F28" s="5">
        <f t="shared" si="0"/>
        <v>42</v>
      </c>
      <c r="G28" s="5">
        <v>19</v>
      </c>
      <c r="H28" s="5">
        <v>38</v>
      </c>
      <c r="I28" s="6">
        <v>21.25</v>
      </c>
      <c r="J28" s="5" t="e">
        <f>IF(I28&gt;90,0,IF(I28&lt;7.31,100,VLOOKUP(I28-0.009,#REF!:#REF!,2,TRUE)-1))</f>
        <v>#REF!</v>
      </c>
      <c r="K28" s="5" t="e">
        <f t="shared" si="1"/>
        <v>#REF!</v>
      </c>
      <c r="L28" s="6">
        <f aca="true" t="shared" si="4" ref="L28:L33">IF(($P$6-D28)&lt;40,1,(IF(($P$6-D28)&gt;59,(1.22+(($P$6-D28-60)*0.02)),(1+(($P$6-D28)-39)*0.01))))</f>
        <v>1</v>
      </c>
      <c r="M28" s="6" t="e">
        <f aca="true" t="shared" si="5" ref="M28:M36">K28*L28</f>
        <v>#REF!</v>
      </c>
      <c r="N28" s="5">
        <v>17</v>
      </c>
      <c r="O28" s="7"/>
      <c r="P28" s="7"/>
    </row>
    <row r="29" spans="1:16" s="8" customFormat="1" ht="15.75">
      <c r="A29" s="3"/>
      <c r="B29" s="4" t="s">
        <v>83</v>
      </c>
      <c r="C29" s="12" t="s">
        <v>93</v>
      </c>
      <c r="D29" s="3">
        <v>1998</v>
      </c>
      <c r="E29" s="5">
        <v>15</v>
      </c>
      <c r="F29" s="5">
        <f t="shared" si="0"/>
        <v>40</v>
      </c>
      <c r="G29" s="5">
        <v>14</v>
      </c>
      <c r="H29" s="5">
        <v>28</v>
      </c>
      <c r="I29" s="6">
        <v>19.05</v>
      </c>
      <c r="J29" s="5" t="e">
        <f>IF(I29&gt;90,0,IF(I29&lt;7.31,100,VLOOKUP(I29-0.009,#REF!:#REF!,2,TRUE)-1))</f>
        <v>#REF!</v>
      </c>
      <c r="K29" s="5" t="e">
        <f t="shared" si="1"/>
        <v>#REF!</v>
      </c>
      <c r="L29" s="6">
        <f t="shared" si="4"/>
        <v>1</v>
      </c>
      <c r="M29" s="6" t="e">
        <f t="shared" si="5"/>
        <v>#REF!</v>
      </c>
      <c r="N29" s="5">
        <v>18</v>
      </c>
      <c r="O29" s="7"/>
      <c r="P29" s="7"/>
    </row>
    <row r="30" spans="1:16" s="8" customFormat="1" ht="15.75">
      <c r="A30" s="3"/>
      <c r="B30" s="4" t="s">
        <v>34</v>
      </c>
      <c r="C30" s="12" t="s">
        <v>33</v>
      </c>
      <c r="D30" s="3">
        <v>2000</v>
      </c>
      <c r="E30" s="5">
        <v>18</v>
      </c>
      <c r="F30" s="5">
        <f>IF(E30&lt;1,0,IF(E30&gt;60,100,IF(E30&gt;50,95+INT(((E30-50)/2)),IF(E30&gt;35,E30+45,IF(E30&gt;12,E30*2+10,E30*3-2)))))</f>
        <v>46</v>
      </c>
      <c r="G30" s="5">
        <v>11</v>
      </c>
      <c r="H30" s="5">
        <v>22</v>
      </c>
      <c r="I30" s="6">
        <v>21</v>
      </c>
      <c r="J30" s="5" t="e">
        <f>IF(I30&gt;90,0,IF(I30&lt;7.31,100,VLOOKUP(I30-0.009,#REF!:#REF!,2,TRUE)-1))</f>
        <v>#REF!</v>
      </c>
      <c r="K30" s="5" t="e">
        <f t="shared" si="1"/>
        <v>#REF!</v>
      </c>
      <c r="L30" s="6">
        <f t="shared" si="4"/>
        <v>1</v>
      </c>
      <c r="M30" s="6" t="e">
        <f t="shared" si="5"/>
        <v>#REF!</v>
      </c>
      <c r="N30" s="5">
        <v>19</v>
      </c>
      <c r="O30" s="7"/>
      <c r="P30" s="7"/>
    </row>
    <row r="31" spans="1:16" s="8" customFormat="1" ht="15.75">
      <c r="A31" s="3"/>
      <c r="B31" s="4" t="s">
        <v>44</v>
      </c>
      <c r="C31" s="12" t="s">
        <v>86</v>
      </c>
      <c r="D31" s="3">
        <v>2000</v>
      </c>
      <c r="E31" s="5">
        <v>11</v>
      </c>
      <c r="F31" s="5">
        <f t="shared" si="0"/>
        <v>31</v>
      </c>
      <c r="G31" s="5">
        <v>15</v>
      </c>
      <c r="H31" s="5">
        <v>30</v>
      </c>
      <c r="I31" s="6">
        <v>18.35</v>
      </c>
      <c r="J31" s="5" t="e">
        <f>IF(I31&gt;90,0,IF(I31&lt;7.31,100,VLOOKUP(I31-0.009,#REF!:#REF!,2,TRUE)-1))</f>
        <v>#REF!</v>
      </c>
      <c r="K31" s="5" t="e">
        <f t="shared" si="1"/>
        <v>#REF!</v>
      </c>
      <c r="L31" s="6">
        <f t="shared" si="4"/>
        <v>1</v>
      </c>
      <c r="M31" s="6" t="e">
        <f t="shared" si="5"/>
        <v>#REF!</v>
      </c>
      <c r="N31" s="5">
        <v>20</v>
      </c>
      <c r="O31" s="7"/>
      <c r="P31" s="7"/>
    </row>
    <row r="32" spans="1:16" s="8" customFormat="1" ht="15.75">
      <c r="A32" s="3"/>
      <c r="B32" s="4" t="s">
        <v>62</v>
      </c>
      <c r="C32" s="12" t="s">
        <v>89</v>
      </c>
      <c r="D32" s="3">
        <v>1998</v>
      </c>
      <c r="E32" s="5">
        <v>7</v>
      </c>
      <c r="F32" s="5">
        <f t="shared" si="0"/>
        <v>19</v>
      </c>
      <c r="G32" s="5">
        <v>18</v>
      </c>
      <c r="H32" s="5">
        <v>36</v>
      </c>
      <c r="I32" s="6">
        <v>16.45</v>
      </c>
      <c r="J32" s="5" t="e">
        <f>IF(I32&gt;90,0,IF(I32&lt;7.31,100,VLOOKUP(I32-0.009,#REF!:#REF!,2,TRUE)-1))</f>
        <v>#REF!</v>
      </c>
      <c r="K32" s="5" t="e">
        <f t="shared" si="1"/>
        <v>#REF!</v>
      </c>
      <c r="L32" s="6">
        <f t="shared" si="4"/>
        <v>1</v>
      </c>
      <c r="M32" s="6" t="e">
        <f t="shared" si="5"/>
        <v>#REF!</v>
      </c>
      <c r="N32" s="5">
        <v>21</v>
      </c>
      <c r="O32" s="7"/>
      <c r="P32" s="7"/>
    </row>
    <row r="33" spans="1:16" s="8" customFormat="1" ht="15.75">
      <c r="A33" s="3"/>
      <c r="B33" s="4" t="s">
        <v>61</v>
      </c>
      <c r="C33" s="12" t="s">
        <v>89</v>
      </c>
      <c r="D33" s="3">
        <v>1997</v>
      </c>
      <c r="E33" s="5">
        <v>3</v>
      </c>
      <c r="F33" s="5">
        <f t="shared" si="0"/>
        <v>7</v>
      </c>
      <c r="G33" s="5">
        <v>21</v>
      </c>
      <c r="H33" s="5">
        <v>42</v>
      </c>
      <c r="I33" s="6">
        <v>16.1</v>
      </c>
      <c r="J33" s="5" t="e">
        <f>IF(I33&gt;90,0,IF(I33&lt;7.31,100,VLOOKUP(I33-0.009,#REF!:#REF!,2,TRUE)-1))</f>
        <v>#REF!</v>
      </c>
      <c r="K33" s="5" t="e">
        <f t="shared" si="1"/>
        <v>#REF!</v>
      </c>
      <c r="L33" s="6">
        <f t="shared" si="4"/>
        <v>1</v>
      </c>
      <c r="M33" s="6" t="e">
        <f t="shared" si="5"/>
        <v>#REF!</v>
      </c>
      <c r="N33" s="5" t="s">
        <v>38</v>
      </c>
      <c r="O33" s="7"/>
      <c r="P33" s="7"/>
    </row>
    <row r="34" spans="1:16" s="8" customFormat="1" ht="15.75">
      <c r="A34" s="3"/>
      <c r="B34" s="4" t="s">
        <v>104</v>
      </c>
      <c r="C34" s="12" t="s">
        <v>102</v>
      </c>
      <c r="D34" s="3">
        <v>1999</v>
      </c>
      <c r="E34" s="5">
        <v>9</v>
      </c>
      <c r="F34" s="5">
        <f t="shared" si="0"/>
        <v>25</v>
      </c>
      <c r="G34" s="5">
        <v>8</v>
      </c>
      <c r="H34" s="5">
        <v>16</v>
      </c>
      <c r="I34" s="6">
        <v>14.53</v>
      </c>
      <c r="J34" s="5" t="e">
        <f>IF(I34&gt;90,0,IF(I34&lt;7.31,100,VLOOKUP(I34-0.009,#REF!:#REF!,2,TRUE)-1))</f>
        <v>#REF!</v>
      </c>
      <c r="K34" s="5" t="e">
        <f t="shared" si="1"/>
        <v>#REF!</v>
      </c>
      <c r="L34" s="6">
        <v>1</v>
      </c>
      <c r="M34" s="6" t="e">
        <f t="shared" si="5"/>
        <v>#REF!</v>
      </c>
      <c r="N34" s="5">
        <v>22</v>
      </c>
      <c r="O34" s="7"/>
      <c r="P34" s="7"/>
    </row>
    <row r="35" spans="1:16" s="8" customFormat="1" ht="15.75">
      <c r="A35" s="3"/>
      <c r="B35" s="4" t="s">
        <v>76</v>
      </c>
      <c r="C35" s="12" t="s">
        <v>91</v>
      </c>
      <c r="D35" s="3">
        <v>1998</v>
      </c>
      <c r="E35" s="5">
        <v>10</v>
      </c>
      <c r="F35" s="5">
        <f t="shared" si="0"/>
        <v>28</v>
      </c>
      <c r="G35" s="5">
        <v>8</v>
      </c>
      <c r="H35" s="5">
        <v>16</v>
      </c>
      <c r="I35" s="6">
        <v>18.31</v>
      </c>
      <c r="J35" s="5" t="e">
        <f>IF(I35&gt;90,0,IF(I35&lt;7.31,100,VLOOKUP(I35-0.009,#REF!:#REF!,2,TRUE)-1))</f>
        <v>#REF!</v>
      </c>
      <c r="K35" s="5" t="e">
        <f t="shared" si="1"/>
        <v>#REF!</v>
      </c>
      <c r="L35" s="6">
        <f>IF(($P$6-D35)&lt;40,1,(IF(($P$6-D35)&gt;59,(1.22+(($P$6-D35-60)*0.02)),(1+(($P$6-D35)-39)*0.01))))</f>
        <v>1</v>
      </c>
      <c r="M35" s="6" t="e">
        <f t="shared" si="5"/>
        <v>#REF!</v>
      </c>
      <c r="N35" s="5">
        <v>23</v>
      </c>
      <c r="O35" s="7"/>
      <c r="P35" s="7"/>
    </row>
    <row r="36" spans="1:16" s="8" customFormat="1" ht="15.75">
      <c r="A36" s="3"/>
      <c r="B36" s="4" t="s">
        <v>45</v>
      </c>
      <c r="C36" s="12" t="s">
        <v>86</v>
      </c>
      <c r="D36" s="3">
        <v>1999</v>
      </c>
      <c r="E36" s="5">
        <v>5</v>
      </c>
      <c r="F36" s="5">
        <f t="shared" si="0"/>
        <v>13</v>
      </c>
      <c r="G36" s="5">
        <v>0</v>
      </c>
      <c r="H36" s="5">
        <v>0</v>
      </c>
      <c r="I36" s="6">
        <v>17.4</v>
      </c>
      <c r="J36" s="5" t="e">
        <f>IF(I36&gt;90,0,IF(I36&lt;7.31,100,VLOOKUP(I36-0.009,#REF!:#REF!,2,TRUE)-1))</f>
        <v>#REF!</v>
      </c>
      <c r="K36" s="5" t="e">
        <f t="shared" si="1"/>
        <v>#REF!</v>
      </c>
      <c r="L36" s="6">
        <f>IF(($P$6-D36)&lt;40,1,(IF(($P$6-D36)&gt;59,(1.22+(($P$6-D36-60)*0.02)),(1+(($P$6-D36)-39)*0.01))))</f>
        <v>1</v>
      </c>
      <c r="M36" s="6" t="e">
        <f t="shared" si="5"/>
        <v>#REF!</v>
      </c>
      <c r="N36" s="5">
        <v>24</v>
      </c>
      <c r="O36" s="7"/>
      <c r="P36" s="7"/>
    </row>
    <row r="37" spans="1:16" s="8" customFormat="1" ht="15.75">
      <c r="A37" s="64" t="s">
        <v>31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  <c r="O37" s="7"/>
      <c r="P37" s="7"/>
    </row>
    <row r="38" spans="1:14" s="8" customFormat="1" ht="15.75">
      <c r="A38" s="3"/>
      <c r="B38" s="4" t="s">
        <v>11</v>
      </c>
      <c r="C38" s="12" t="s">
        <v>39</v>
      </c>
      <c r="D38" s="3">
        <v>1964</v>
      </c>
      <c r="E38" s="5">
        <v>27</v>
      </c>
      <c r="F38" s="5">
        <f aca="true" t="shared" si="6" ref="F38:F48">IF(E38&lt;1,0,IF(E38&gt;60,100,IF(E38&gt;50,95+INT(((E38-50)/2)),IF(E38&gt;35,E38+45,IF(E38&gt;12,E38*2+10,E38*3-2)))))</f>
        <v>64</v>
      </c>
      <c r="G38" s="18">
        <v>87</v>
      </c>
      <c r="H38" s="5">
        <v>87</v>
      </c>
      <c r="I38" s="6">
        <v>12.55</v>
      </c>
      <c r="J38" s="5" t="e">
        <f>IF(I38&gt;90,0,IF(I38&lt;7.31,100,VLOOKUP(I38-0.009,#REF!:#REF!,2,TRUE)-1))</f>
        <v>#REF!</v>
      </c>
      <c r="K38" s="5" t="e">
        <f aca="true" t="shared" si="7" ref="K38:K47">F38+H38+J38</f>
        <v>#REF!</v>
      </c>
      <c r="L38" s="6">
        <v>1.11</v>
      </c>
      <c r="M38" s="6" t="e">
        <f aca="true" t="shared" si="8" ref="M38:M47">K38*L38</f>
        <v>#REF!</v>
      </c>
      <c r="N38" s="5">
        <v>1</v>
      </c>
    </row>
    <row r="39" spans="1:14" s="8" customFormat="1" ht="15.75">
      <c r="A39" s="3"/>
      <c r="B39" s="4" t="s">
        <v>68</v>
      </c>
      <c r="C39" s="12" t="s">
        <v>95</v>
      </c>
      <c r="D39" s="3">
        <v>1960</v>
      </c>
      <c r="E39" s="5">
        <v>34</v>
      </c>
      <c r="F39" s="5">
        <f t="shared" si="6"/>
        <v>78</v>
      </c>
      <c r="G39" s="5">
        <v>73</v>
      </c>
      <c r="H39" s="5">
        <v>73</v>
      </c>
      <c r="I39" s="6">
        <v>15</v>
      </c>
      <c r="J39" s="5" t="e">
        <f>IF(I39&gt;90,0,IF(I39&lt;7.31,100,VLOOKUP(I39-0.009,#REF!:#REF!,2,TRUE)-1))</f>
        <v>#REF!</v>
      </c>
      <c r="K39" s="5" t="e">
        <f t="shared" si="7"/>
        <v>#REF!</v>
      </c>
      <c r="L39" s="6">
        <v>1.15</v>
      </c>
      <c r="M39" s="6" t="e">
        <f t="shared" si="8"/>
        <v>#REF!</v>
      </c>
      <c r="N39" s="5">
        <v>2</v>
      </c>
    </row>
    <row r="40" spans="1:14" s="8" customFormat="1" ht="15.75">
      <c r="A40" s="3"/>
      <c r="B40" s="4" t="s">
        <v>81</v>
      </c>
      <c r="C40" s="12" t="s">
        <v>92</v>
      </c>
      <c r="D40" s="3">
        <v>1962</v>
      </c>
      <c r="E40" s="5">
        <v>26</v>
      </c>
      <c r="F40" s="5">
        <f t="shared" si="6"/>
        <v>62</v>
      </c>
      <c r="G40" s="5">
        <v>31</v>
      </c>
      <c r="H40" s="5">
        <v>62</v>
      </c>
      <c r="I40" s="6">
        <v>11.46</v>
      </c>
      <c r="J40" s="5" t="e">
        <f>IF(I40&gt;90,0,IF(I40&lt;7.31,100,VLOOKUP(I40-0.009,#REF!:#REF!,2,TRUE)-1))</f>
        <v>#REF!</v>
      </c>
      <c r="K40" s="5" t="e">
        <f t="shared" si="7"/>
        <v>#REF!</v>
      </c>
      <c r="L40" s="6">
        <v>1.13</v>
      </c>
      <c r="M40" s="6" t="e">
        <f t="shared" si="8"/>
        <v>#REF!</v>
      </c>
      <c r="N40" s="5">
        <v>3</v>
      </c>
    </row>
    <row r="41" spans="1:14" s="8" customFormat="1" ht="15.75">
      <c r="A41" s="3"/>
      <c r="B41" s="4" t="s">
        <v>35</v>
      </c>
      <c r="C41" s="12" t="s">
        <v>33</v>
      </c>
      <c r="D41" s="3">
        <v>1970</v>
      </c>
      <c r="E41" s="5">
        <v>12</v>
      </c>
      <c r="F41" s="5">
        <f t="shared" si="6"/>
        <v>34</v>
      </c>
      <c r="G41" s="5">
        <v>42</v>
      </c>
      <c r="H41" s="5">
        <v>84</v>
      </c>
      <c r="I41" s="6">
        <v>11.27</v>
      </c>
      <c r="J41" s="5" t="e">
        <f>IF(I41&gt;90,0,IF(I41&lt;7.31,100,VLOOKUP(I41-0.009,#REF!:#REF!,2,TRUE)-1))</f>
        <v>#REF!</v>
      </c>
      <c r="K41" s="5" t="e">
        <f t="shared" si="7"/>
        <v>#REF!</v>
      </c>
      <c r="L41" s="6">
        <v>1.05</v>
      </c>
      <c r="M41" s="6" t="e">
        <f t="shared" si="8"/>
        <v>#REF!</v>
      </c>
      <c r="N41" s="5">
        <v>4</v>
      </c>
    </row>
    <row r="42" spans="1:14" s="8" customFormat="1" ht="15.75">
      <c r="A42" s="3"/>
      <c r="B42" s="4" t="s">
        <v>65</v>
      </c>
      <c r="C42" s="12" t="s">
        <v>94</v>
      </c>
      <c r="D42" s="3">
        <v>1971</v>
      </c>
      <c r="E42" s="5">
        <v>22</v>
      </c>
      <c r="F42" s="5">
        <f t="shared" si="6"/>
        <v>54</v>
      </c>
      <c r="G42" s="5">
        <v>36</v>
      </c>
      <c r="H42" s="5">
        <v>72</v>
      </c>
      <c r="I42" s="6">
        <v>13.48</v>
      </c>
      <c r="J42" s="5" t="e">
        <f>IF(I42&gt;90,0,IF(I42&lt;7.31,100,VLOOKUP(I42-0.009,#REF!:#REF!,2,TRUE)-1))</f>
        <v>#REF!</v>
      </c>
      <c r="K42" s="5" t="e">
        <f t="shared" si="7"/>
        <v>#REF!</v>
      </c>
      <c r="L42" s="6">
        <v>1.04</v>
      </c>
      <c r="M42" s="6" t="e">
        <f t="shared" si="8"/>
        <v>#REF!</v>
      </c>
      <c r="N42" s="5">
        <v>5</v>
      </c>
    </row>
    <row r="43" spans="1:14" s="8" customFormat="1" ht="15.75">
      <c r="A43" s="3"/>
      <c r="B43" s="4" t="s">
        <v>51</v>
      </c>
      <c r="C43" s="12" t="s">
        <v>52</v>
      </c>
      <c r="D43" s="3">
        <v>1972</v>
      </c>
      <c r="E43" s="5">
        <v>16</v>
      </c>
      <c r="F43" s="5">
        <f t="shared" si="6"/>
        <v>42</v>
      </c>
      <c r="G43" s="5">
        <v>37</v>
      </c>
      <c r="H43" s="5">
        <v>74</v>
      </c>
      <c r="I43" s="6">
        <v>12.18</v>
      </c>
      <c r="J43" s="5" t="e">
        <f>IF(I43&gt;90,0,IF(I43&lt;7.31,100,VLOOKUP(I43-0.009,#REF!:#REF!,2,TRUE)-1))</f>
        <v>#REF!</v>
      </c>
      <c r="K43" s="5" t="e">
        <f t="shared" si="7"/>
        <v>#REF!</v>
      </c>
      <c r="L43" s="6">
        <v>1.03</v>
      </c>
      <c r="M43" s="6" t="e">
        <f t="shared" si="8"/>
        <v>#REF!</v>
      </c>
      <c r="N43" s="5">
        <v>6</v>
      </c>
    </row>
    <row r="44" spans="1:14" s="8" customFormat="1" ht="15.75">
      <c r="A44" s="3"/>
      <c r="B44" s="4" t="s">
        <v>77</v>
      </c>
      <c r="C44" s="12" t="s">
        <v>91</v>
      </c>
      <c r="D44" s="3">
        <v>1968</v>
      </c>
      <c r="E44" s="5">
        <v>11</v>
      </c>
      <c r="F44" s="5">
        <f t="shared" si="6"/>
        <v>31</v>
      </c>
      <c r="G44" s="5">
        <v>37</v>
      </c>
      <c r="H44" s="5">
        <v>74</v>
      </c>
      <c r="I44" s="6">
        <v>18.4</v>
      </c>
      <c r="J44" s="5" t="e">
        <f>IF(I44&gt;90,0,IF(I44&lt;7.31,100,VLOOKUP(I44-0.009,#REF!:#REF!,2,TRUE)-1))</f>
        <v>#REF!</v>
      </c>
      <c r="K44" s="5" t="e">
        <f t="shared" si="7"/>
        <v>#REF!</v>
      </c>
      <c r="L44" s="6">
        <v>1.07</v>
      </c>
      <c r="M44" s="6" t="e">
        <f t="shared" si="8"/>
        <v>#REF!</v>
      </c>
      <c r="N44" s="5">
        <v>7</v>
      </c>
    </row>
    <row r="45" spans="1:14" s="8" customFormat="1" ht="15.75">
      <c r="A45" s="3"/>
      <c r="B45" s="4" t="s">
        <v>25</v>
      </c>
      <c r="C45" s="12" t="s">
        <v>96</v>
      </c>
      <c r="D45" s="3">
        <v>1972</v>
      </c>
      <c r="E45" s="5">
        <v>9</v>
      </c>
      <c r="F45" s="5">
        <f t="shared" si="6"/>
        <v>25</v>
      </c>
      <c r="G45" s="5">
        <v>37</v>
      </c>
      <c r="H45" s="5">
        <v>74</v>
      </c>
      <c r="I45" s="6">
        <v>20.25</v>
      </c>
      <c r="J45" s="5" t="e">
        <f>IF(I45&gt;90,0,IF(I45&lt;7.31,100,VLOOKUP(I45-0.009,#REF!:#REF!,2,TRUE)-1))</f>
        <v>#REF!</v>
      </c>
      <c r="K45" s="5" t="e">
        <f>F45+H45+J45</f>
        <v>#REF!</v>
      </c>
      <c r="L45" s="6">
        <v>1.03</v>
      </c>
      <c r="M45" s="6" t="e">
        <f>K45*L45</f>
        <v>#REF!</v>
      </c>
      <c r="N45" s="5">
        <v>8</v>
      </c>
    </row>
    <row r="46" spans="2:14" ht="15.75">
      <c r="B46" s="4" t="s">
        <v>55</v>
      </c>
      <c r="C46" s="12" t="s">
        <v>87</v>
      </c>
      <c r="D46" s="3">
        <v>1972</v>
      </c>
      <c r="E46" s="5">
        <v>14</v>
      </c>
      <c r="F46" s="5">
        <f t="shared" si="6"/>
        <v>38</v>
      </c>
      <c r="G46" s="5">
        <v>13</v>
      </c>
      <c r="H46" s="5">
        <v>26</v>
      </c>
      <c r="I46" s="6">
        <v>14.26</v>
      </c>
      <c r="J46" s="5" t="e">
        <f>IF(I46&gt;90,0,IF(I46&lt;7.31,100,VLOOKUP(I46-0.009,#REF!:#REF!,2,TRUE)-1))</f>
        <v>#REF!</v>
      </c>
      <c r="K46" s="5" t="e">
        <f t="shared" si="7"/>
        <v>#REF!</v>
      </c>
      <c r="L46" s="6">
        <v>1.03</v>
      </c>
      <c r="M46" s="6" t="e">
        <f t="shared" si="8"/>
        <v>#REF!</v>
      </c>
      <c r="N46" s="5">
        <v>9</v>
      </c>
    </row>
    <row r="47" spans="2:14" ht="15.75">
      <c r="B47" s="4" t="s">
        <v>59</v>
      </c>
      <c r="C47" s="12" t="s">
        <v>88</v>
      </c>
      <c r="D47" s="3">
        <v>1972</v>
      </c>
      <c r="E47" s="5">
        <v>11</v>
      </c>
      <c r="F47" s="5">
        <f t="shared" si="6"/>
        <v>31</v>
      </c>
      <c r="G47" s="5">
        <v>11</v>
      </c>
      <c r="H47" s="5">
        <v>22</v>
      </c>
      <c r="I47" s="6">
        <v>20.27</v>
      </c>
      <c r="J47" s="5" t="e">
        <f>IF(I47&gt;90,0,IF(I47&lt;7.31,100,VLOOKUP(I47-0.009,#REF!:#REF!,2,TRUE)-1))</f>
        <v>#REF!</v>
      </c>
      <c r="K47" s="5" t="e">
        <f t="shared" si="7"/>
        <v>#REF!</v>
      </c>
      <c r="L47" s="6">
        <v>1.03</v>
      </c>
      <c r="M47" s="6" t="e">
        <f t="shared" si="8"/>
        <v>#REF!</v>
      </c>
      <c r="N47" s="5">
        <v>10</v>
      </c>
    </row>
    <row r="48" spans="1:14" s="8" customFormat="1" ht="15.75">
      <c r="A48" s="3"/>
      <c r="B48" s="4" t="s">
        <v>105</v>
      </c>
      <c r="C48" s="12" t="s">
        <v>92</v>
      </c>
      <c r="D48" s="3">
        <v>1960</v>
      </c>
      <c r="E48" s="5">
        <v>16</v>
      </c>
      <c r="F48" s="5">
        <f t="shared" si="6"/>
        <v>42</v>
      </c>
      <c r="G48" s="5">
        <v>0</v>
      </c>
      <c r="H48" s="5">
        <v>0</v>
      </c>
      <c r="I48" s="6">
        <v>0</v>
      </c>
      <c r="J48" s="5">
        <v>0</v>
      </c>
      <c r="K48" s="5">
        <f>F48+H48+J48</f>
        <v>42</v>
      </c>
      <c r="L48" s="6">
        <v>1.15</v>
      </c>
      <c r="M48" s="6">
        <f>K48*L48</f>
        <v>48.3</v>
      </c>
      <c r="N48" s="19" t="s">
        <v>38</v>
      </c>
    </row>
    <row r="49" spans="1:14" s="53" customFormat="1" ht="15">
      <c r="A49" s="52"/>
      <c r="B49" s="58" t="s">
        <v>106</v>
      </c>
      <c r="D49" s="59" t="s">
        <v>109</v>
      </c>
      <c r="E49" s="59"/>
      <c r="N49" s="52"/>
    </row>
    <row r="50" spans="1:14" s="53" customFormat="1" ht="15">
      <c r="A50" s="52"/>
      <c r="B50" s="58" t="s">
        <v>107</v>
      </c>
      <c r="D50" s="59" t="s">
        <v>108</v>
      </c>
      <c r="E50" s="59"/>
      <c r="N50" s="52"/>
    </row>
  </sheetData>
  <sheetProtection/>
  <mergeCells count="18">
    <mergeCell ref="B2:N2"/>
    <mergeCell ref="A37:N37"/>
    <mergeCell ref="L3:N3"/>
    <mergeCell ref="B5:B6"/>
    <mergeCell ref="C5:C6"/>
    <mergeCell ref="D5:D6"/>
    <mergeCell ref="M5:M6"/>
    <mergeCell ref="N5:N6"/>
    <mergeCell ref="D49:E49"/>
    <mergeCell ref="D50:E50"/>
    <mergeCell ref="B1:N1"/>
    <mergeCell ref="A4:N4"/>
    <mergeCell ref="E5:F5"/>
    <mergeCell ref="G5:H5"/>
    <mergeCell ref="K5:K6"/>
    <mergeCell ref="L5:L6"/>
    <mergeCell ref="I5:J5"/>
    <mergeCell ref="A5:A6"/>
  </mergeCells>
  <printOptions horizontalCentered="1"/>
  <pageMargins left="0.1968503937007874" right="0.1968503937007874" top="0.28" bottom="0.26" header="0.21" footer="0.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P33"/>
  <sheetViews>
    <sheetView view="pageBreakPreview" zoomScale="110" zoomScaleSheetLayoutView="110" zoomScalePageLayoutView="0" workbookViewId="0" topLeftCell="B1">
      <selection activeCell="A4" sqref="A4:N4"/>
    </sheetView>
  </sheetViews>
  <sheetFormatPr defaultColWidth="9.00390625" defaultRowHeight="12.75"/>
  <cols>
    <col min="1" max="1" width="5.375" style="1" hidden="1" customWidth="1"/>
    <col min="2" max="2" width="23.125" style="0" customWidth="1"/>
    <col min="3" max="3" width="29.875" style="11" customWidth="1"/>
    <col min="4" max="4" width="11.75390625" style="1" customWidth="1"/>
    <col min="5" max="5" width="6.75390625" style="0" customWidth="1"/>
    <col min="6" max="6" width="7.375" style="0" customWidth="1"/>
    <col min="7" max="7" width="6.25390625" style="0" customWidth="1"/>
    <col min="8" max="8" width="7.375" style="0" customWidth="1"/>
    <col min="9" max="9" width="10.00390625" style="0" bestFit="1" customWidth="1"/>
    <col min="10" max="10" width="8.125" style="0" customWidth="1"/>
    <col min="11" max="11" width="11.75390625" style="0" customWidth="1"/>
    <col min="12" max="12" width="8.125" style="0" customWidth="1"/>
    <col min="13" max="13" width="11.125" style="0" customWidth="1"/>
    <col min="14" max="14" width="9.375" style="1" customWidth="1"/>
    <col min="16" max="16" width="47.875" style="0" customWidth="1"/>
  </cols>
  <sheetData>
    <row r="1" spans="1:14" s="9" customFormat="1" ht="15.75">
      <c r="A1" s="51"/>
      <c r="B1" s="60" t="s">
        <v>98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9" customFormat="1" ht="15.75">
      <c r="A2" s="51"/>
      <c r="B2" s="60" t="s">
        <v>99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55" customFormat="1" ht="12.75">
      <c r="A3" s="54"/>
      <c r="B3" s="20" t="s">
        <v>27</v>
      </c>
      <c r="C3" s="21"/>
      <c r="D3" s="20"/>
      <c r="E3" s="21"/>
      <c r="F3" s="21"/>
      <c r="G3" s="21"/>
      <c r="H3" s="21"/>
      <c r="I3" s="21"/>
      <c r="J3" s="21"/>
      <c r="K3" s="21"/>
      <c r="L3" s="67" t="s">
        <v>28</v>
      </c>
      <c r="M3" s="67"/>
      <c r="N3" s="67"/>
    </row>
    <row r="4" spans="1:14" s="2" customFormat="1" ht="15.75">
      <c r="A4" s="61" t="s">
        <v>29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6" s="15" customFormat="1" ht="16.5" customHeight="1">
      <c r="A5" s="72" t="s">
        <v>15</v>
      </c>
      <c r="B5" s="71" t="s">
        <v>1</v>
      </c>
      <c r="C5" s="71" t="s">
        <v>97</v>
      </c>
      <c r="D5" s="71" t="s">
        <v>2</v>
      </c>
      <c r="E5" s="71" t="s">
        <v>3</v>
      </c>
      <c r="F5" s="71"/>
      <c r="G5" s="71" t="s">
        <v>6</v>
      </c>
      <c r="H5" s="71"/>
      <c r="I5" s="71" t="s">
        <v>110</v>
      </c>
      <c r="J5" s="71"/>
      <c r="K5" s="71" t="s">
        <v>7</v>
      </c>
      <c r="L5" s="71" t="s">
        <v>9</v>
      </c>
      <c r="M5" s="71" t="s">
        <v>8</v>
      </c>
      <c r="N5" s="71" t="s">
        <v>0</v>
      </c>
      <c r="P5" s="15" t="s">
        <v>12</v>
      </c>
    </row>
    <row r="6" spans="1:16" s="16" customFormat="1" ht="27.75" customHeight="1">
      <c r="A6" s="73"/>
      <c r="B6" s="71"/>
      <c r="C6" s="71"/>
      <c r="D6" s="71"/>
      <c r="E6" s="13" t="s">
        <v>5</v>
      </c>
      <c r="F6" s="13" t="s">
        <v>4</v>
      </c>
      <c r="G6" s="13" t="s">
        <v>5</v>
      </c>
      <c r="H6" s="13" t="s">
        <v>4</v>
      </c>
      <c r="I6" s="13" t="s">
        <v>5</v>
      </c>
      <c r="J6" s="13" t="s">
        <v>4</v>
      </c>
      <c r="K6" s="71"/>
      <c r="L6" s="71"/>
      <c r="M6" s="71"/>
      <c r="N6" s="71"/>
      <c r="P6" s="16">
        <v>2011</v>
      </c>
    </row>
    <row r="7" spans="1:16" s="8" customFormat="1" ht="15.75">
      <c r="A7" s="3"/>
      <c r="B7" s="4" t="s">
        <v>23</v>
      </c>
      <c r="C7" s="12" t="s">
        <v>47</v>
      </c>
      <c r="D7" s="3">
        <v>1996</v>
      </c>
      <c r="E7" s="5">
        <v>45</v>
      </c>
      <c r="F7" s="5">
        <f aca="true" t="shared" si="0" ref="F7:F23">IF(E7&gt;130,100,IF(E7&gt;100,90+ROUNDDOWN(((E7-100)/3),0),IF(E7&gt;50,65+ROUNDDOWN(((E7-50)/2),0),IF(E7&gt;14,E7+15,E7*2))))</f>
        <v>60</v>
      </c>
      <c r="G7" s="5">
        <v>96</v>
      </c>
      <c r="H7" s="5">
        <v>104</v>
      </c>
      <c r="I7" s="6">
        <v>9.55</v>
      </c>
      <c r="J7" s="5" t="e">
        <f>IF(I7&gt;53,0,IF(I7&lt;5.41,100,VLOOKUP(I7-0.009,#REF!:#REF!,2,TRUE)-1))</f>
        <v>#REF!</v>
      </c>
      <c r="K7" s="5" t="e">
        <f aca="true" t="shared" si="1" ref="K7:K12">F7+H7+J7</f>
        <v>#REF!</v>
      </c>
      <c r="L7" s="6">
        <v>1</v>
      </c>
      <c r="M7" s="6" t="e">
        <f aca="true" t="shared" si="2" ref="M7:M12">K7*L7</f>
        <v>#REF!</v>
      </c>
      <c r="N7" s="5" t="s">
        <v>26</v>
      </c>
      <c r="O7" s="7"/>
      <c r="P7" s="7"/>
    </row>
    <row r="8" spans="1:16" s="8" customFormat="1" ht="15.75">
      <c r="A8" s="3"/>
      <c r="B8" s="4" t="s">
        <v>14</v>
      </c>
      <c r="C8" s="12" t="s">
        <v>94</v>
      </c>
      <c r="D8" s="3">
        <v>1996</v>
      </c>
      <c r="E8" s="5">
        <v>64</v>
      </c>
      <c r="F8" s="5">
        <f t="shared" si="0"/>
        <v>72</v>
      </c>
      <c r="G8" s="5">
        <v>77</v>
      </c>
      <c r="H8" s="5">
        <v>77</v>
      </c>
      <c r="I8" s="6">
        <v>8.25</v>
      </c>
      <c r="J8" s="5" t="e">
        <f>IF(I8&gt;53,0,IF(I8&lt;5.41,100,VLOOKUP(I8-0.009,#REF!:#REF!,2,TRUE)-1))</f>
        <v>#REF!</v>
      </c>
      <c r="K8" s="5" t="e">
        <f>F8+H8+J8</f>
        <v>#REF!</v>
      </c>
      <c r="L8" s="6">
        <v>1</v>
      </c>
      <c r="M8" s="6" t="e">
        <f>K8*L8</f>
        <v>#REF!</v>
      </c>
      <c r="N8" s="5" t="s">
        <v>38</v>
      </c>
      <c r="O8" s="7"/>
      <c r="P8" s="7"/>
    </row>
    <row r="9" spans="1:16" s="8" customFormat="1" ht="15.75">
      <c r="A9" s="3"/>
      <c r="B9" s="4" t="s">
        <v>75</v>
      </c>
      <c r="C9" s="12" t="s">
        <v>36</v>
      </c>
      <c r="D9" s="3">
        <v>1996</v>
      </c>
      <c r="E9" s="5">
        <v>61</v>
      </c>
      <c r="F9" s="5">
        <f t="shared" si="0"/>
        <v>70</v>
      </c>
      <c r="G9" s="5">
        <v>80</v>
      </c>
      <c r="H9" s="5">
        <v>80</v>
      </c>
      <c r="I9" s="6">
        <v>9.23</v>
      </c>
      <c r="J9" s="5" t="e">
        <f>IF(I9&gt;53,0,IF(I9&lt;5.41,100,VLOOKUP(I9-0.009,#REF!:#REF!,2,TRUE)-1))</f>
        <v>#REF!</v>
      </c>
      <c r="K9" s="5" t="e">
        <f t="shared" si="1"/>
        <v>#REF!</v>
      </c>
      <c r="L9" s="6">
        <v>1</v>
      </c>
      <c r="M9" s="6" t="e">
        <f t="shared" si="2"/>
        <v>#REF!</v>
      </c>
      <c r="N9" s="5" t="s">
        <v>38</v>
      </c>
      <c r="O9" s="7"/>
      <c r="P9" s="7"/>
    </row>
    <row r="10" spans="1:16" s="8" customFormat="1" ht="15.75">
      <c r="A10" s="3"/>
      <c r="B10" s="8" t="s">
        <v>37</v>
      </c>
      <c r="C10" s="12" t="s">
        <v>36</v>
      </c>
      <c r="D10" s="3">
        <v>1998</v>
      </c>
      <c r="E10" s="5">
        <v>40</v>
      </c>
      <c r="F10" s="5">
        <f t="shared" si="0"/>
        <v>55</v>
      </c>
      <c r="G10" s="5">
        <v>79</v>
      </c>
      <c r="H10" s="5">
        <v>79</v>
      </c>
      <c r="I10" s="6">
        <v>9.24</v>
      </c>
      <c r="J10" s="5" t="e">
        <f>IF(I10&gt;53,0,IF(I10&lt;5.41,100,VLOOKUP(I10-0.009,#REF!:#REF!,2,TRUE)-1))</f>
        <v>#REF!</v>
      </c>
      <c r="K10" s="5" t="e">
        <f t="shared" si="1"/>
        <v>#REF!</v>
      </c>
      <c r="L10" s="6">
        <v>1</v>
      </c>
      <c r="M10" s="6" t="e">
        <f t="shared" si="2"/>
        <v>#REF!</v>
      </c>
      <c r="N10" s="5">
        <v>1</v>
      </c>
      <c r="O10" s="7"/>
      <c r="P10" s="7"/>
    </row>
    <row r="11" spans="1:16" s="8" customFormat="1" ht="15.75">
      <c r="A11" s="3"/>
      <c r="B11" s="4" t="s">
        <v>50</v>
      </c>
      <c r="C11" s="12" t="s">
        <v>47</v>
      </c>
      <c r="D11" s="3">
        <v>1998</v>
      </c>
      <c r="E11" s="5">
        <v>21</v>
      </c>
      <c r="F11" s="5">
        <f t="shared" si="0"/>
        <v>36</v>
      </c>
      <c r="G11" s="5">
        <v>91</v>
      </c>
      <c r="H11" s="5">
        <v>94</v>
      </c>
      <c r="I11" s="6">
        <v>9.2</v>
      </c>
      <c r="J11" s="5" t="e">
        <f>IF(I11&gt;53,0,IF(I11&lt;5.41,100,VLOOKUP(I11-0.009,#REF!:#REF!,2,TRUE)-1))</f>
        <v>#REF!</v>
      </c>
      <c r="K11" s="5" t="e">
        <f t="shared" si="1"/>
        <v>#REF!</v>
      </c>
      <c r="L11" s="6">
        <v>1</v>
      </c>
      <c r="M11" s="6" t="e">
        <f t="shared" si="2"/>
        <v>#REF!</v>
      </c>
      <c r="N11" s="5" t="s">
        <v>26</v>
      </c>
      <c r="O11" s="7"/>
      <c r="P11" s="7"/>
    </row>
    <row r="12" spans="1:16" s="8" customFormat="1" ht="15.75">
      <c r="A12" s="3"/>
      <c r="B12" s="4" t="s">
        <v>54</v>
      </c>
      <c r="C12" s="12" t="s">
        <v>52</v>
      </c>
      <c r="D12" s="3">
        <v>1993</v>
      </c>
      <c r="E12" s="5">
        <v>35</v>
      </c>
      <c r="F12" s="5">
        <f t="shared" si="0"/>
        <v>50</v>
      </c>
      <c r="G12" s="5">
        <v>28</v>
      </c>
      <c r="H12" s="5">
        <v>56</v>
      </c>
      <c r="I12" s="6">
        <v>8.12</v>
      </c>
      <c r="J12" s="5" t="e">
        <f>IF(I12&gt;53,0,IF(I12&lt;5.41,100,VLOOKUP(I12-0.009,#REF!:#REF!,2,TRUE)-1))</f>
        <v>#REF!</v>
      </c>
      <c r="K12" s="5" t="e">
        <f t="shared" si="1"/>
        <v>#REF!</v>
      </c>
      <c r="L12" s="6">
        <v>1</v>
      </c>
      <c r="M12" s="6" t="e">
        <f t="shared" si="2"/>
        <v>#REF!</v>
      </c>
      <c r="N12" s="5">
        <v>2</v>
      </c>
      <c r="O12" s="7"/>
      <c r="P12" s="7"/>
    </row>
    <row r="13" spans="1:16" s="8" customFormat="1" ht="15.75">
      <c r="A13" s="3"/>
      <c r="B13" s="8" t="s">
        <v>21</v>
      </c>
      <c r="C13" s="12" t="s">
        <v>36</v>
      </c>
      <c r="D13" s="3">
        <v>1988</v>
      </c>
      <c r="E13" s="5">
        <v>41</v>
      </c>
      <c r="F13" s="5">
        <f t="shared" si="0"/>
        <v>56</v>
      </c>
      <c r="G13" s="5">
        <v>80</v>
      </c>
      <c r="H13" s="5">
        <v>80</v>
      </c>
      <c r="I13" s="6">
        <v>13.5</v>
      </c>
      <c r="J13" s="5" t="e">
        <f>IF(I13&gt;53,0,IF(I13&lt;5.41,100,VLOOKUP(I13-0.009,#REF!:#REF!,2,TRUE)-1))</f>
        <v>#REF!</v>
      </c>
      <c r="K13" s="5" t="e">
        <f aca="true" t="shared" si="3" ref="K13:K23">F13+H13+J13</f>
        <v>#REF!</v>
      </c>
      <c r="L13" s="6">
        <v>1</v>
      </c>
      <c r="M13" s="6" t="e">
        <f aca="true" t="shared" si="4" ref="M13:M23">K13*L13</f>
        <v>#REF!</v>
      </c>
      <c r="N13" s="5">
        <v>3</v>
      </c>
      <c r="O13" s="7"/>
      <c r="P13" s="7"/>
    </row>
    <row r="14" spans="1:16" s="8" customFormat="1" ht="15.75">
      <c r="A14" s="3"/>
      <c r="B14" s="4" t="s">
        <v>72</v>
      </c>
      <c r="C14" s="17" t="s">
        <v>90</v>
      </c>
      <c r="D14" s="3">
        <v>1976</v>
      </c>
      <c r="E14" s="5">
        <v>57</v>
      </c>
      <c r="F14" s="5">
        <f t="shared" si="0"/>
        <v>68</v>
      </c>
      <c r="G14" s="5">
        <v>7</v>
      </c>
      <c r="H14" s="5">
        <v>14</v>
      </c>
      <c r="I14" s="6">
        <v>9.42</v>
      </c>
      <c r="J14" s="5" t="e">
        <f>IF(I14&gt;53,0,IF(I14&lt;5.41,100,VLOOKUP(I14-0.009,#REF!:#REF!,2,TRUE)-1))</f>
        <v>#REF!</v>
      </c>
      <c r="K14" s="5" t="e">
        <f>F14+H14+J14</f>
        <v>#REF!</v>
      </c>
      <c r="L14" s="6">
        <v>1</v>
      </c>
      <c r="M14" s="6" t="e">
        <f>K14*L14</f>
        <v>#REF!</v>
      </c>
      <c r="N14" s="5">
        <v>4</v>
      </c>
      <c r="O14" s="7"/>
      <c r="P14" s="7"/>
    </row>
    <row r="15" spans="1:16" s="8" customFormat="1" ht="15.75">
      <c r="A15" s="3"/>
      <c r="B15" s="8" t="s">
        <v>71</v>
      </c>
      <c r="C15" s="17" t="s">
        <v>90</v>
      </c>
      <c r="D15" s="3">
        <v>1990</v>
      </c>
      <c r="E15" s="5">
        <v>20</v>
      </c>
      <c r="F15" s="5">
        <f t="shared" si="0"/>
        <v>35</v>
      </c>
      <c r="G15" s="5">
        <v>23</v>
      </c>
      <c r="H15" s="5">
        <v>46</v>
      </c>
      <c r="I15" s="6">
        <v>10.28</v>
      </c>
      <c r="J15" s="5" t="e">
        <f>IF(I15&gt;53,0,IF(I15&lt;5.41,100,VLOOKUP(I15-0.009,#REF!:#REF!,2,TRUE)-1))</f>
        <v>#REF!</v>
      </c>
      <c r="K15" s="5" t="e">
        <f>F15+H15+J15</f>
        <v>#REF!</v>
      </c>
      <c r="L15" s="6">
        <v>1</v>
      </c>
      <c r="M15" s="6" t="e">
        <f>K15*L15</f>
        <v>#REF!</v>
      </c>
      <c r="N15" s="5">
        <v>5</v>
      </c>
      <c r="O15" s="7"/>
      <c r="P15" s="7"/>
    </row>
    <row r="16" spans="1:16" s="8" customFormat="1" ht="15.75">
      <c r="A16" s="3"/>
      <c r="B16" s="4" t="s">
        <v>80</v>
      </c>
      <c r="C16" s="12" t="s">
        <v>92</v>
      </c>
      <c r="D16" s="3">
        <v>1996</v>
      </c>
      <c r="E16" s="5">
        <v>30</v>
      </c>
      <c r="F16" s="5">
        <f t="shared" si="0"/>
        <v>45</v>
      </c>
      <c r="G16" s="5">
        <v>17</v>
      </c>
      <c r="H16" s="5">
        <v>34</v>
      </c>
      <c r="I16" s="6">
        <v>15.55</v>
      </c>
      <c r="J16" s="5" t="e">
        <f>IF(I16&gt;53,0,IF(I16&lt;5.41,100,VLOOKUP(I16-0.009,#REF!:#REF!,2,TRUE)-1))</f>
        <v>#REF!</v>
      </c>
      <c r="K16" s="5" t="e">
        <f t="shared" si="3"/>
        <v>#REF!</v>
      </c>
      <c r="L16" s="6">
        <v>1</v>
      </c>
      <c r="M16" s="6" t="e">
        <f t="shared" si="4"/>
        <v>#REF!</v>
      </c>
      <c r="N16" s="5">
        <v>6</v>
      </c>
      <c r="O16" s="7"/>
      <c r="P16" s="7"/>
    </row>
    <row r="17" spans="1:16" s="8" customFormat="1" ht="15.75">
      <c r="A17" s="3"/>
      <c r="B17" s="4" t="s">
        <v>56</v>
      </c>
      <c r="C17" s="12" t="s">
        <v>87</v>
      </c>
      <c r="D17" s="3">
        <v>1999</v>
      </c>
      <c r="E17" s="5">
        <v>1</v>
      </c>
      <c r="F17" s="5">
        <f t="shared" si="0"/>
        <v>2</v>
      </c>
      <c r="G17" s="5">
        <v>21</v>
      </c>
      <c r="H17" s="5">
        <v>42</v>
      </c>
      <c r="I17" s="6">
        <v>27.05</v>
      </c>
      <c r="J17" s="5" t="e">
        <f>IF(I17&gt;53,0,IF(I17&lt;5.41,100,VLOOKUP(I17-0.009,#REF!:#REF!,2,TRUE)-1))</f>
        <v>#REF!</v>
      </c>
      <c r="K17" s="5" t="e">
        <f t="shared" si="3"/>
        <v>#REF!</v>
      </c>
      <c r="L17" s="6">
        <v>1</v>
      </c>
      <c r="M17" s="6" t="e">
        <f t="shared" si="4"/>
        <v>#REF!</v>
      </c>
      <c r="N17" s="5">
        <v>7</v>
      </c>
      <c r="O17" s="7"/>
      <c r="P17" s="7"/>
    </row>
    <row r="18" spans="1:16" s="8" customFormat="1" ht="15.75">
      <c r="A18" s="3"/>
      <c r="B18" s="4" t="s">
        <v>43</v>
      </c>
      <c r="C18" s="12" t="s">
        <v>123</v>
      </c>
      <c r="D18" s="3">
        <v>2000</v>
      </c>
      <c r="E18" s="5">
        <v>9</v>
      </c>
      <c r="F18" s="5">
        <f t="shared" si="0"/>
        <v>18</v>
      </c>
      <c r="G18" s="5">
        <v>6</v>
      </c>
      <c r="H18" s="5">
        <v>12</v>
      </c>
      <c r="I18" s="6">
        <v>14.53</v>
      </c>
      <c r="J18" s="5" t="e">
        <f>IF(I18&gt;53,0,IF(I18&lt;5.41,100,VLOOKUP(I18-0.009,#REF!:#REF!,2,TRUE)-1))</f>
        <v>#REF!</v>
      </c>
      <c r="K18" s="5" t="e">
        <f t="shared" si="3"/>
        <v>#REF!</v>
      </c>
      <c r="L18" s="6">
        <v>1</v>
      </c>
      <c r="M18" s="6" t="e">
        <f t="shared" si="4"/>
        <v>#REF!</v>
      </c>
      <c r="N18" s="5">
        <v>8</v>
      </c>
      <c r="O18" s="7"/>
      <c r="P18" s="7"/>
    </row>
    <row r="19" spans="1:16" s="8" customFormat="1" ht="15.75">
      <c r="A19" s="3"/>
      <c r="B19" s="4" t="s">
        <v>63</v>
      </c>
      <c r="C19" s="12" t="s">
        <v>89</v>
      </c>
      <c r="D19" s="3">
        <v>1997</v>
      </c>
      <c r="E19" s="5">
        <v>2</v>
      </c>
      <c r="F19" s="5">
        <f t="shared" si="0"/>
        <v>4</v>
      </c>
      <c r="G19" s="5">
        <v>14</v>
      </c>
      <c r="H19" s="5">
        <v>28</v>
      </c>
      <c r="I19" s="6">
        <v>17.1</v>
      </c>
      <c r="J19" s="5" t="e">
        <f>IF(I19&gt;53,0,IF(I19&lt;5.41,100,VLOOKUP(I19-0.009,#REF!:#REF!,2,TRUE)-1))</f>
        <v>#REF!</v>
      </c>
      <c r="K19" s="5" t="e">
        <f>F19+H19+J19</f>
        <v>#REF!</v>
      </c>
      <c r="L19" s="6">
        <v>1</v>
      </c>
      <c r="M19" s="6" t="e">
        <f>K19*L19</f>
        <v>#REF!</v>
      </c>
      <c r="N19" s="5">
        <v>9</v>
      </c>
      <c r="O19" s="7"/>
      <c r="P19" s="7"/>
    </row>
    <row r="20" spans="1:16" s="8" customFormat="1" ht="15.75">
      <c r="A20" s="3"/>
      <c r="B20" s="4" t="s">
        <v>78</v>
      </c>
      <c r="C20" s="12" t="s">
        <v>91</v>
      </c>
      <c r="D20" s="3">
        <v>1987</v>
      </c>
      <c r="E20" s="5">
        <v>3</v>
      </c>
      <c r="F20" s="5">
        <f t="shared" si="0"/>
        <v>6</v>
      </c>
      <c r="G20" s="5">
        <v>15</v>
      </c>
      <c r="H20" s="5">
        <v>30</v>
      </c>
      <c r="I20" s="6">
        <v>21</v>
      </c>
      <c r="J20" s="5" t="e">
        <f>IF(I20&gt;53,0,IF(I20&lt;5.41,100,VLOOKUP(I20-0.009,#REF!:#REF!,2,TRUE)-1))</f>
        <v>#REF!</v>
      </c>
      <c r="K20" s="5" t="e">
        <f t="shared" si="3"/>
        <v>#REF!</v>
      </c>
      <c r="L20" s="6">
        <v>1</v>
      </c>
      <c r="M20" s="6" t="e">
        <f t="shared" si="4"/>
        <v>#REF!</v>
      </c>
      <c r="N20" s="5">
        <v>10</v>
      </c>
      <c r="O20" s="7"/>
      <c r="P20" s="7"/>
    </row>
    <row r="21" spans="1:16" s="8" customFormat="1" ht="15.75">
      <c r="A21" s="3"/>
      <c r="B21" s="4" t="s">
        <v>84</v>
      </c>
      <c r="C21" s="12" t="s">
        <v>93</v>
      </c>
      <c r="D21" s="3">
        <v>1998</v>
      </c>
      <c r="E21" s="5">
        <v>11</v>
      </c>
      <c r="F21" s="5">
        <f t="shared" si="0"/>
        <v>22</v>
      </c>
      <c r="G21" s="5">
        <v>0</v>
      </c>
      <c r="H21" s="5">
        <v>0</v>
      </c>
      <c r="I21" s="6">
        <v>19</v>
      </c>
      <c r="J21" s="5" t="e">
        <f>IF(I21&gt;53,0,IF(I21&lt;5.41,100,VLOOKUP(I21-0.009,#REF!:#REF!,2,TRUE)-1))</f>
        <v>#REF!</v>
      </c>
      <c r="K21" s="5" t="e">
        <f t="shared" si="3"/>
        <v>#REF!</v>
      </c>
      <c r="L21" s="6">
        <v>1</v>
      </c>
      <c r="M21" s="6" t="e">
        <f t="shared" si="4"/>
        <v>#REF!</v>
      </c>
      <c r="N21" s="5">
        <v>11</v>
      </c>
      <c r="O21" s="7"/>
      <c r="P21" s="7"/>
    </row>
    <row r="22" spans="1:16" s="8" customFormat="1" ht="15.75">
      <c r="A22" s="3"/>
      <c r="B22" s="4" t="s">
        <v>46</v>
      </c>
      <c r="C22" s="12" t="s">
        <v>86</v>
      </c>
      <c r="D22" s="3">
        <v>1984</v>
      </c>
      <c r="E22" s="5">
        <v>0</v>
      </c>
      <c r="F22" s="5">
        <f t="shared" si="0"/>
        <v>0</v>
      </c>
      <c r="G22" s="5">
        <v>7</v>
      </c>
      <c r="H22" s="5">
        <v>14</v>
      </c>
      <c r="I22" s="6">
        <v>21.03</v>
      </c>
      <c r="J22" s="5" t="e">
        <f>IF(I22&gt;53,0,IF(I22&lt;5.41,100,VLOOKUP(I22-0.009,#REF!:#REF!,2,TRUE)-1))</f>
        <v>#REF!</v>
      </c>
      <c r="K22" s="5" t="e">
        <f t="shared" si="3"/>
        <v>#REF!</v>
      </c>
      <c r="L22" s="6">
        <v>1</v>
      </c>
      <c r="M22" s="6" t="e">
        <f t="shared" si="4"/>
        <v>#REF!</v>
      </c>
      <c r="N22" s="5">
        <v>12</v>
      </c>
      <c r="O22" s="7"/>
      <c r="P22" s="7"/>
    </row>
    <row r="23" spans="1:16" s="8" customFormat="1" ht="15.75">
      <c r="A23" s="3"/>
      <c r="B23" s="4" t="s">
        <v>57</v>
      </c>
      <c r="C23" s="12" t="s">
        <v>88</v>
      </c>
      <c r="D23" s="3">
        <v>1998</v>
      </c>
      <c r="E23" s="5">
        <v>0</v>
      </c>
      <c r="F23" s="5">
        <f t="shared" si="0"/>
        <v>0</v>
      </c>
      <c r="G23" s="5">
        <v>3</v>
      </c>
      <c r="H23" s="5">
        <v>6</v>
      </c>
      <c r="I23" s="6">
        <v>18.5</v>
      </c>
      <c r="J23" s="5" t="e">
        <f>IF(I23&gt;53,0,IF(I23&lt;5.41,100,VLOOKUP(I23-0.009,#REF!:#REF!,2,TRUE)-1))</f>
        <v>#REF!</v>
      </c>
      <c r="K23" s="5" t="e">
        <f t="shared" si="3"/>
        <v>#REF!</v>
      </c>
      <c r="L23" s="6">
        <v>1</v>
      </c>
      <c r="M23" s="6" t="e">
        <f t="shared" si="4"/>
        <v>#REF!</v>
      </c>
      <c r="N23" s="5">
        <v>13</v>
      </c>
      <c r="O23" s="7"/>
      <c r="P23" s="7"/>
    </row>
    <row r="24" spans="1:14" s="8" customFormat="1" ht="15.75">
      <c r="A24" s="64" t="s">
        <v>30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</row>
    <row r="25" spans="1:14" s="8" customFormat="1" ht="15.75">
      <c r="A25" s="3"/>
      <c r="B25" s="8" t="s">
        <v>24</v>
      </c>
      <c r="C25" s="12" t="s">
        <v>123</v>
      </c>
      <c r="D25" s="3">
        <v>1972</v>
      </c>
      <c r="E25" s="5">
        <v>92</v>
      </c>
      <c r="F25" s="5">
        <f aca="true" t="shared" si="5" ref="F25:F30">IF(E25&gt;130,100,IF(E25&gt;100,90+ROUNDDOWN(((E25-100)/3),0),IF(E25&gt;50,65+ROUNDDOWN(((E25-50)/2),0),IF(E25&gt;14,E25+15,E25*2))))</f>
        <v>86</v>
      </c>
      <c r="G25" s="5">
        <v>88</v>
      </c>
      <c r="H25" s="5">
        <v>88</v>
      </c>
      <c r="I25" s="6">
        <v>9.27</v>
      </c>
      <c r="J25" s="5" t="e">
        <f>IF(I25&gt;53,0,IF(I25&lt;5.41,100,VLOOKUP(I25-0.009,#REF!:#REF!,2,TRUE)-1))</f>
        <v>#REF!</v>
      </c>
      <c r="K25" s="5" t="e">
        <f aca="true" t="shared" si="6" ref="K25:K30">F25+H25+J25</f>
        <v>#REF!</v>
      </c>
      <c r="L25" s="6">
        <v>1.03</v>
      </c>
      <c r="M25" s="6" t="e">
        <f aca="true" t="shared" si="7" ref="M25:M30">K25*L25</f>
        <v>#REF!</v>
      </c>
      <c r="N25" s="5">
        <v>1</v>
      </c>
    </row>
    <row r="26" spans="1:14" s="8" customFormat="1" ht="15.75">
      <c r="A26" s="3"/>
      <c r="B26" s="8" t="s">
        <v>100</v>
      </c>
      <c r="C26" s="17" t="s">
        <v>102</v>
      </c>
      <c r="D26" s="3">
        <v>1957</v>
      </c>
      <c r="E26" s="5">
        <v>30</v>
      </c>
      <c r="F26" s="5">
        <f t="shared" si="5"/>
        <v>45</v>
      </c>
      <c r="G26" s="5">
        <v>23</v>
      </c>
      <c r="H26" s="5">
        <v>46</v>
      </c>
      <c r="I26" s="6">
        <v>11.07</v>
      </c>
      <c r="J26" s="5" t="e">
        <f>IF(I26&gt;53,0,IF(I26&lt;5.41,100,VLOOKUP(I26-0.009,#REF!:#REF!,2,TRUE)-1))</f>
        <v>#REF!</v>
      </c>
      <c r="K26" s="5" t="e">
        <f t="shared" si="6"/>
        <v>#REF!</v>
      </c>
      <c r="L26" s="6">
        <v>1.18</v>
      </c>
      <c r="M26" s="6" t="e">
        <f t="shared" si="7"/>
        <v>#REF!</v>
      </c>
      <c r="N26" s="5">
        <v>2</v>
      </c>
    </row>
    <row r="27" spans="1:14" s="8" customFormat="1" ht="15.75">
      <c r="A27" s="3"/>
      <c r="B27" s="8" t="s">
        <v>101</v>
      </c>
      <c r="C27" s="17" t="s">
        <v>102</v>
      </c>
      <c r="D27" s="3">
        <v>1968</v>
      </c>
      <c r="E27" s="5">
        <v>18</v>
      </c>
      <c r="F27" s="5">
        <f t="shared" si="5"/>
        <v>33</v>
      </c>
      <c r="G27" s="5">
        <v>32</v>
      </c>
      <c r="H27" s="5">
        <v>64</v>
      </c>
      <c r="I27" s="6">
        <v>17.4</v>
      </c>
      <c r="J27" s="5" t="e">
        <f>IF(I27&gt;53,0,IF(I27&lt;5.41,100,VLOOKUP(I27-0.009,#REF!:#REF!,2,TRUE)-1))</f>
        <v>#REF!</v>
      </c>
      <c r="K27" s="5" t="e">
        <f t="shared" si="6"/>
        <v>#REF!</v>
      </c>
      <c r="L27" s="6">
        <v>1.07</v>
      </c>
      <c r="M27" s="6" t="e">
        <f t="shared" si="7"/>
        <v>#REF!</v>
      </c>
      <c r="N27" s="5">
        <v>3</v>
      </c>
    </row>
    <row r="28" spans="1:14" s="8" customFormat="1" ht="15.75">
      <c r="A28" s="3"/>
      <c r="B28" s="4" t="s">
        <v>64</v>
      </c>
      <c r="C28" s="12" t="s">
        <v>94</v>
      </c>
      <c r="D28" s="3">
        <v>1972</v>
      </c>
      <c r="E28" s="5">
        <v>21</v>
      </c>
      <c r="F28" s="5">
        <f t="shared" si="5"/>
        <v>36</v>
      </c>
      <c r="G28" s="5">
        <v>26</v>
      </c>
      <c r="H28" s="5">
        <v>52</v>
      </c>
      <c r="I28" s="6">
        <v>15.51</v>
      </c>
      <c r="J28" s="5" t="e">
        <f>IF(I28&gt;53,0,IF(I28&lt;5.41,100,VLOOKUP(I28-0.009,#REF!:#REF!,2,TRUE)-1))</f>
        <v>#REF!</v>
      </c>
      <c r="K28" s="5" t="e">
        <f t="shared" si="6"/>
        <v>#REF!</v>
      </c>
      <c r="L28" s="6">
        <v>1.03</v>
      </c>
      <c r="M28" s="6" t="e">
        <f t="shared" si="7"/>
        <v>#REF!</v>
      </c>
      <c r="N28" s="5">
        <v>4</v>
      </c>
    </row>
    <row r="29" spans="2:14" ht="15.75">
      <c r="B29" s="8" t="s">
        <v>70</v>
      </c>
      <c r="C29" s="17" t="s">
        <v>95</v>
      </c>
      <c r="D29" s="3">
        <v>1972</v>
      </c>
      <c r="E29" s="5">
        <v>25</v>
      </c>
      <c r="F29" s="5">
        <f t="shared" si="5"/>
        <v>40</v>
      </c>
      <c r="G29" s="5">
        <v>21</v>
      </c>
      <c r="H29" s="5">
        <v>42</v>
      </c>
      <c r="I29" s="6">
        <v>15.5</v>
      </c>
      <c r="J29" s="5" t="e">
        <f>IF(I29&gt;53,0,IF(I29&lt;5.41,100,VLOOKUP(I29-0.009,#REF!:#REF!,2,TRUE)-1))</f>
        <v>#REF!</v>
      </c>
      <c r="K29" s="5" t="e">
        <f t="shared" si="6"/>
        <v>#REF!</v>
      </c>
      <c r="L29" s="6">
        <v>1.03</v>
      </c>
      <c r="M29" s="6" t="e">
        <f t="shared" si="7"/>
        <v>#REF!</v>
      </c>
      <c r="N29" s="5">
        <v>5</v>
      </c>
    </row>
    <row r="30" spans="2:14" ht="15.75">
      <c r="B30" s="8" t="s">
        <v>79</v>
      </c>
      <c r="C30" s="12" t="s">
        <v>91</v>
      </c>
      <c r="D30" s="3">
        <v>1972</v>
      </c>
      <c r="E30" s="5">
        <v>0</v>
      </c>
      <c r="F30" s="5">
        <f t="shared" si="5"/>
        <v>0</v>
      </c>
      <c r="G30" s="5">
        <v>12</v>
      </c>
      <c r="H30" s="5">
        <v>24</v>
      </c>
      <c r="I30" s="6">
        <v>18.25</v>
      </c>
      <c r="J30" s="5" t="e">
        <f>IF(I30&gt;53,0,IF(I30&lt;5.41,100,VLOOKUP(I30-0.009,#REF!:#REF!,2,TRUE)-1))</f>
        <v>#REF!</v>
      </c>
      <c r="K30" s="5" t="e">
        <f t="shared" si="6"/>
        <v>#REF!</v>
      </c>
      <c r="L30" s="6">
        <v>1.03</v>
      </c>
      <c r="M30" s="6" t="e">
        <f t="shared" si="7"/>
        <v>#REF!</v>
      </c>
      <c r="N30" s="5">
        <v>6</v>
      </c>
    </row>
    <row r="32" spans="2:5" ht="15.75">
      <c r="B32" s="22" t="s">
        <v>106</v>
      </c>
      <c r="C32" s="9"/>
      <c r="D32" s="70" t="s">
        <v>109</v>
      </c>
      <c r="E32" s="70"/>
    </row>
    <row r="33" spans="2:5" ht="15.75">
      <c r="B33" s="22" t="s">
        <v>107</v>
      </c>
      <c r="C33" s="9"/>
      <c r="D33" s="70" t="s">
        <v>108</v>
      </c>
      <c r="E33" s="70"/>
    </row>
  </sheetData>
  <sheetProtection/>
  <mergeCells count="18">
    <mergeCell ref="B2:N2"/>
    <mergeCell ref="A24:N24"/>
    <mergeCell ref="L3:N3"/>
    <mergeCell ref="L5:L6"/>
    <mergeCell ref="G5:H5"/>
    <mergeCell ref="A5:A6"/>
    <mergeCell ref="A4:N4"/>
    <mergeCell ref="I5:J5"/>
    <mergeCell ref="D32:E32"/>
    <mergeCell ref="D33:E33"/>
    <mergeCell ref="B1:N1"/>
    <mergeCell ref="K5:K6"/>
    <mergeCell ref="M5:M6"/>
    <mergeCell ref="N5:N6"/>
    <mergeCell ref="B5:B6"/>
    <mergeCell ref="C5:C6"/>
    <mergeCell ref="D5:D6"/>
    <mergeCell ref="E5:F5"/>
  </mergeCells>
  <printOptions horizontalCentered="1"/>
  <pageMargins left="0.37" right="0.3937007874015748" top="0.3937007874015748" bottom="0.3937007874015748" header="0.31496062992125984" footer="0.31496062992125984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S39"/>
  <sheetViews>
    <sheetView tabSelected="1" view="pageBreakPreview" zoomScaleSheetLayoutView="100" zoomScalePageLayoutView="0" workbookViewId="0" topLeftCell="B1">
      <selection activeCell="C21" sqref="C21"/>
    </sheetView>
  </sheetViews>
  <sheetFormatPr defaultColWidth="9.00390625" defaultRowHeight="12.75"/>
  <cols>
    <col min="1" max="1" width="5.375" style="1" hidden="1" customWidth="1"/>
    <col min="2" max="2" width="7.25390625" style="0" customWidth="1"/>
    <col min="3" max="3" width="37.625" style="11" customWidth="1"/>
    <col min="4" max="4" width="16.375" style="0" customWidth="1"/>
    <col min="5" max="5" width="16.125" style="0" customWidth="1"/>
    <col min="6" max="6" width="11.875" style="0" customWidth="1"/>
    <col min="7" max="7" width="11.75390625" style="0" customWidth="1"/>
    <col min="8" max="11" width="9.125" style="0" hidden="1" customWidth="1"/>
    <col min="12" max="12" width="0.2421875" style="0" customWidth="1"/>
    <col min="13" max="13" width="9.125" style="0" hidden="1" customWidth="1"/>
  </cols>
  <sheetData>
    <row r="1" spans="1:13" s="28" customFormat="1" ht="42" customHeight="1">
      <c r="A1" s="48"/>
      <c r="B1" s="77" t="s">
        <v>121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28" customFormat="1" ht="16.5" customHeight="1">
      <c r="A2" s="3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8" customFormat="1" ht="15.75">
      <c r="A3" s="48"/>
      <c r="B3" s="76" t="s">
        <v>120</v>
      </c>
      <c r="C3" s="76"/>
      <c r="D3" s="76"/>
      <c r="E3" s="76"/>
      <c r="F3" s="76"/>
      <c r="G3" s="76"/>
      <c r="H3" s="49"/>
      <c r="I3" s="8"/>
      <c r="J3" s="8"/>
      <c r="K3" s="8"/>
      <c r="L3" s="8"/>
      <c r="M3" s="29"/>
    </row>
    <row r="4" spans="1:17" s="28" customFormat="1" ht="15.75">
      <c r="A4" s="32"/>
      <c r="B4" s="78" t="s">
        <v>115</v>
      </c>
      <c r="C4" s="78"/>
      <c r="D4" s="79" t="s">
        <v>28</v>
      </c>
      <c r="E4" s="79"/>
      <c r="F4" s="79"/>
      <c r="G4" s="79"/>
      <c r="H4"/>
      <c r="I4"/>
      <c r="J4"/>
      <c r="K4"/>
      <c r="L4"/>
      <c r="M4"/>
      <c r="N4" s="30"/>
      <c r="O4" s="30"/>
      <c r="P4" s="30"/>
      <c r="Q4" s="30"/>
    </row>
    <row r="5" spans="1:17" s="28" customFormat="1" ht="16.5" thickBot="1">
      <c r="A5" s="33"/>
      <c r="B5" s="34"/>
      <c r="C5" s="34"/>
      <c r="D5" s="35"/>
      <c r="E5" s="35"/>
      <c r="F5" s="35"/>
      <c r="G5" s="35"/>
      <c r="H5" s="36"/>
      <c r="I5" s="36"/>
      <c r="J5" s="36"/>
      <c r="K5" s="36"/>
      <c r="L5" s="36"/>
      <c r="M5" s="36"/>
      <c r="N5" s="30"/>
      <c r="O5" s="30"/>
      <c r="P5" s="30"/>
      <c r="Q5" s="30"/>
    </row>
    <row r="6" spans="1:17" s="40" customFormat="1" ht="18.75">
      <c r="A6" s="37"/>
      <c r="B6" s="50" t="s">
        <v>122</v>
      </c>
      <c r="C6" s="50" t="s">
        <v>116</v>
      </c>
      <c r="D6" s="81" t="s">
        <v>117</v>
      </c>
      <c r="E6" s="81" t="s">
        <v>118</v>
      </c>
      <c r="F6" s="50" t="s">
        <v>119</v>
      </c>
      <c r="G6" s="50" t="s">
        <v>0</v>
      </c>
      <c r="H6" s="38"/>
      <c r="I6" s="38"/>
      <c r="J6" s="38"/>
      <c r="K6" s="38"/>
      <c r="L6" s="38"/>
      <c r="M6" s="38"/>
      <c r="N6" s="39"/>
      <c r="O6" s="39"/>
      <c r="P6" s="39"/>
      <c r="Q6" s="39"/>
    </row>
    <row r="7" spans="1:17" s="40" customFormat="1" ht="18.75">
      <c r="A7" s="41"/>
      <c r="B7" s="74"/>
      <c r="C7" s="80"/>
      <c r="D7" s="82"/>
      <c r="E7" s="82"/>
      <c r="F7" s="74"/>
      <c r="G7" s="74"/>
      <c r="H7" s="38"/>
      <c r="I7" s="38"/>
      <c r="J7" s="38"/>
      <c r="K7" s="38"/>
      <c r="L7" s="38"/>
      <c r="M7" s="38"/>
      <c r="N7" s="39"/>
      <c r="O7" s="39"/>
      <c r="P7" s="39"/>
      <c r="Q7" s="39"/>
    </row>
    <row r="8" spans="1:17" s="40" customFormat="1" ht="18.75">
      <c r="A8" s="41"/>
      <c r="B8" s="23">
        <v>1</v>
      </c>
      <c r="C8" s="42" t="s">
        <v>36</v>
      </c>
      <c r="D8" s="43">
        <v>3.4</v>
      </c>
      <c r="E8" s="43">
        <v>1.3</v>
      </c>
      <c r="F8" s="23">
        <v>7</v>
      </c>
      <c r="G8" s="24">
        <v>1</v>
      </c>
      <c r="H8" s="38"/>
      <c r="I8" s="38"/>
      <c r="J8" s="38"/>
      <c r="K8" s="38"/>
      <c r="L8" s="38"/>
      <c r="M8" s="38"/>
      <c r="N8" s="39"/>
      <c r="O8" s="39"/>
      <c r="P8" s="39"/>
      <c r="Q8" s="39"/>
    </row>
    <row r="9" spans="1:17" s="40" customFormat="1" ht="18.75">
      <c r="A9" s="41"/>
      <c r="B9" s="23">
        <v>2</v>
      </c>
      <c r="C9" s="42" t="s">
        <v>90</v>
      </c>
      <c r="D9" s="43">
        <v>2.8</v>
      </c>
      <c r="E9" s="43">
        <v>4.5</v>
      </c>
      <c r="F9" s="23">
        <v>11</v>
      </c>
      <c r="G9" s="24">
        <v>2</v>
      </c>
      <c r="H9" s="38"/>
      <c r="I9" s="38"/>
      <c r="J9" s="38"/>
      <c r="K9" s="38"/>
      <c r="L9" s="38"/>
      <c r="M9" s="38"/>
      <c r="N9" s="39"/>
      <c r="O9" s="44"/>
      <c r="P9" s="39"/>
      <c r="Q9" s="39"/>
    </row>
    <row r="10" spans="1:17" s="40" customFormat="1" ht="18.75">
      <c r="A10" s="41"/>
      <c r="B10" s="23">
        <v>3</v>
      </c>
      <c r="C10" s="42" t="s">
        <v>94</v>
      </c>
      <c r="D10" s="43">
        <v>5.5</v>
      </c>
      <c r="E10" s="43">
        <v>4</v>
      </c>
      <c r="F10" s="23">
        <v>14</v>
      </c>
      <c r="G10" s="24">
        <v>3</v>
      </c>
      <c r="H10" s="38"/>
      <c r="I10" s="38"/>
      <c r="J10" s="38"/>
      <c r="K10" s="38"/>
      <c r="L10" s="38"/>
      <c r="M10" s="38"/>
      <c r="N10" s="39"/>
      <c r="O10" s="44"/>
      <c r="P10" s="39"/>
      <c r="Q10" s="39"/>
    </row>
    <row r="11" spans="1:17" s="40" customFormat="1" ht="18.75">
      <c r="A11" s="41"/>
      <c r="B11" s="23">
        <v>4</v>
      </c>
      <c r="C11" s="42" t="s">
        <v>87</v>
      </c>
      <c r="D11" s="43">
        <v>1.9</v>
      </c>
      <c r="E11" s="43">
        <v>7</v>
      </c>
      <c r="F11" s="23">
        <v>17</v>
      </c>
      <c r="G11" s="24">
        <v>4</v>
      </c>
      <c r="H11" s="38"/>
      <c r="I11" s="38"/>
      <c r="J11" s="38"/>
      <c r="K11" s="38"/>
      <c r="L11" s="38"/>
      <c r="M11" s="38"/>
      <c r="N11" s="39"/>
      <c r="O11" s="44"/>
      <c r="P11" s="39"/>
      <c r="Q11" s="39"/>
    </row>
    <row r="12" spans="1:17" s="40" customFormat="1" ht="18.75">
      <c r="A12" s="41"/>
      <c r="B12" s="23">
        <v>5</v>
      </c>
      <c r="C12" s="42" t="s">
        <v>95</v>
      </c>
      <c r="D12" s="43">
        <v>11.2</v>
      </c>
      <c r="E12" s="43">
        <v>5</v>
      </c>
      <c r="F12" s="23">
        <v>18</v>
      </c>
      <c r="G12" s="24">
        <v>5</v>
      </c>
      <c r="H12" s="38"/>
      <c r="I12" s="38"/>
      <c r="J12" s="38"/>
      <c r="K12" s="38"/>
      <c r="L12" s="38"/>
      <c r="M12" s="38"/>
      <c r="N12" s="39"/>
      <c r="O12" s="44"/>
      <c r="P12" s="39"/>
      <c r="Q12" s="39"/>
    </row>
    <row r="13" spans="1:17" s="40" customFormat="1" ht="18.75">
      <c r="A13" s="41"/>
      <c r="B13" s="23">
        <v>6</v>
      </c>
      <c r="C13" s="42" t="s">
        <v>92</v>
      </c>
      <c r="D13" s="43">
        <v>9.3</v>
      </c>
      <c r="E13" s="43">
        <v>6</v>
      </c>
      <c r="F13" s="23">
        <v>18</v>
      </c>
      <c r="G13" s="24">
        <v>6</v>
      </c>
      <c r="H13" s="38"/>
      <c r="I13" s="38"/>
      <c r="J13" s="38"/>
      <c r="K13" s="38"/>
      <c r="L13" s="38"/>
      <c r="M13" s="38"/>
      <c r="N13" s="39"/>
      <c r="O13" s="44"/>
      <c r="P13" s="39"/>
      <c r="Q13" s="39"/>
    </row>
    <row r="14" spans="1:17" s="40" customFormat="1" ht="18.75">
      <c r="A14" s="41"/>
      <c r="B14" s="23">
        <v>7</v>
      </c>
      <c r="C14" s="42" t="s">
        <v>123</v>
      </c>
      <c r="D14" s="43">
        <v>10.12</v>
      </c>
      <c r="E14" s="43">
        <v>8.1</v>
      </c>
      <c r="F14" s="23">
        <v>19</v>
      </c>
      <c r="G14" s="24">
        <v>7</v>
      </c>
      <c r="H14" s="38"/>
      <c r="I14" s="38"/>
      <c r="J14" s="38"/>
      <c r="K14" s="38"/>
      <c r="L14" s="38"/>
      <c r="M14" s="38"/>
      <c r="N14" s="39"/>
      <c r="O14" s="44"/>
      <c r="P14" s="39"/>
      <c r="Q14" s="39"/>
    </row>
    <row r="15" spans="1:17" s="40" customFormat="1" ht="18.75">
      <c r="A15" s="41"/>
      <c r="B15" s="23">
        <v>8</v>
      </c>
      <c r="C15" s="42" t="s">
        <v>102</v>
      </c>
      <c r="D15" s="43">
        <v>14.22</v>
      </c>
      <c r="E15" s="43">
        <v>2.3</v>
      </c>
      <c r="F15" s="23">
        <v>19</v>
      </c>
      <c r="G15" s="24">
        <v>8</v>
      </c>
      <c r="H15" s="38"/>
      <c r="I15" s="38"/>
      <c r="J15" s="38"/>
      <c r="K15" s="38"/>
      <c r="L15" s="38"/>
      <c r="M15" s="38"/>
      <c r="N15" s="39"/>
      <c r="O15" s="44"/>
      <c r="P15" s="39"/>
      <c r="Q15" s="39"/>
    </row>
    <row r="16" spans="1:17" s="40" customFormat="1" ht="18.75">
      <c r="A16" s="41"/>
      <c r="B16" s="23">
        <v>9</v>
      </c>
      <c r="C16" s="42" t="s">
        <v>52</v>
      </c>
      <c r="D16" s="43">
        <v>13.6</v>
      </c>
      <c r="E16" s="43">
        <v>2</v>
      </c>
      <c r="F16" s="23">
        <v>21</v>
      </c>
      <c r="G16" s="24">
        <v>9</v>
      </c>
      <c r="H16" s="38"/>
      <c r="I16" s="38"/>
      <c r="J16" s="38"/>
      <c r="K16" s="38"/>
      <c r="L16" s="38"/>
      <c r="M16" s="38"/>
      <c r="N16" s="39"/>
      <c r="O16" s="44"/>
      <c r="P16" s="39"/>
      <c r="Q16" s="39"/>
    </row>
    <row r="17" spans="1:17" s="40" customFormat="1" ht="18.75">
      <c r="A17" s="41"/>
      <c r="B17" s="23">
        <v>10</v>
      </c>
      <c r="C17" s="42" t="s">
        <v>91</v>
      </c>
      <c r="D17" s="43">
        <v>23.7</v>
      </c>
      <c r="E17" s="43">
        <v>10.6</v>
      </c>
      <c r="F17" s="23">
        <v>23</v>
      </c>
      <c r="G17" s="24">
        <v>10</v>
      </c>
      <c r="H17" s="38"/>
      <c r="I17" s="38"/>
      <c r="J17" s="38"/>
      <c r="K17" s="38"/>
      <c r="L17" s="38"/>
      <c r="M17" s="38"/>
      <c r="N17" s="39"/>
      <c r="O17" s="44"/>
      <c r="P17" s="39"/>
      <c r="Q17" s="39"/>
    </row>
    <row r="18" spans="1:17" s="40" customFormat="1" ht="18.75">
      <c r="A18" s="41"/>
      <c r="B18" s="23">
        <v>11</v>
      </c>
      <c r="C18" s="42" t="s">
        <v>89</v>
      </c>
      <c r="D18" s="43">
        <v>7.21</v>
      </c>
      <c r="E18" s="43">
        <v>9</v>
      </c>
      <c r="F18" s="23">
        <v>37</v>
      </c>
      <c r="G18" s="24">
        <v>11</v>
      </c>
      <c r="H18" s="38"/>
      <c r="I18" s="38"/>
      <c r="J18" s="38"/>
      <c r="K18" s="38"/>
      <c r="L18" s="38"/>
      <c r="M18" s="38"/>
      <c r="N18" s="39"/>
      <c r="O18" s="44"/>
      <c r="P18" s="39"/>
      <c r="Q18" s="39"/>
    </row>
    <row r="19" spans="1:17" s="40" customFormat="1" ht="18.75">
      <c r="A19" s="41"/>
      <c r="B19" s="23">
        <v>12</v>
      </c>
      <c r="C19" s="42" t="s">
        <v>88</v>
      </c>
      <c r="D19" s="43">
        <v>17.1</v>
      </c>
      <c r="E19" s="43">
        <v>13</v>
      </c>
      <c r="F19" s="23">
        <v>40</v>
      </c>
      <c r="G19" s="24">
        <v>12</v>
      </c>
      <c r="H19" s="38"/>
      <c r="I19" s="38"/>
      <c r="J19" s="38"/>
      <c r="K19" s="38"/>
      <c r="L19" s="38"/>
      <c r="M19" s="38"/>
      <c r="N19" s="39"/>
      <c r="O19" s="44"/>
      <c r="P19" s="39"/>
      <c r="Q19" s="39"/>
    </row>
    <row r="20" spans="1:17" s="40" customFormat="1" ht="18.75">
      <c r="A20" s="41"/>
      <c r="B20" s="23">
        <v>13</v>
      </c>
      <c r="C20" s="42" t="s">
        <v>93</v>
      </c>
      <c r="D20" s="43">
        <v>15.18</v>
      </c>
      <c r="E20" s="43">
        <v>11</v>
      </c>
      <c r="F20" s="23">
        <v>44</v>
      </c>
      <c r="G20" s="24">
        <v>13</v>
      </c>
      <c r="H20" s="38"/>
      <c r="I20" s="38"/>
      <c r="J20" s="38"/>
      <c r="K20" s="38"/>
      <c r="L20" s="38"/>
      <c r="M20" s="38"/>
      <c r="N20" s="39"/>
      <c r="O20" s="44"/>
      <c r="P20" s="39"/>
      <c r="Q20" s="39"/>
    </row>
    <row r="21" spans="1:17" s="40" customFormat="1" ht="18.75">
      <c r="A21" s="41"/>
      <c r="B21" s="23">
        <v>14</v>
      </c>
      <c r="C21" s="42" t="s">
        <v>86</v>
      </c>
      <c r="D21" s="43">
        <v>20.24</v>
      </c>
      <c r="E21" s="43">
        <v>12</v>
      </c>
      <c r="F21" s="23">
        <v>56</v>
      </c>
      <c r="G21" s="24">
        <v>14</v>
      </c>
      <c r="H21" s="38"/>
      <c r="I21" s="38"/>
      <c r="J21" s="38"/>
      <c r="K21" s="38"/>
      <c r="L21" s="38"/>
      <c r="M21" s="38"/>
      <c r="N21" s="39"/>
      <c r="O21" s="44"/>
      <c r="P21" s="39"/>
      <c r="Q21" s="39"/>
    </row>
    <row r="22" spans="1:17" s="40" customFormat="1" ht="18.75">
      <c r="A22" s="41"/>
      <c r="B22" s="23">
        <v>15</v>
      </c>
      <c r="C22" s="42" t="s">
        <v>39</v>
      </c>
      <c r="D22" s="43">
        <v>6.1</v>
      </c>
      <c r="E22" s="43">
        <f>-E23</f>
        <v>0</v>
      </c>
      <c r="F22" s="23">
        <v>7</v>
      </c>
      <c r="G22" s="24">
        <v>15</v>
      </c>
      <c r="H22" s="38"/>
      <c r="I22" s="38"/>
      <c r="J22" s="38"/>
      <c r="K22" s="38"/>
      <c r="L22" s="38"/>
      <c r="M22" s="38"/>
      <c r="N22" s="39"/>
      <c r="O22" s="44"/>
      <c r="P22" s="39"/>
      <c r="Q22" s="39"/>
    </row>
    <row r="23" spans="1:17" s="40" customFormat="1" ht="18.75">
      <c r="A23" s="45"/>
      <c r="B23" s="23">
        <v>16</v>
      </c>
      <c r="C23" s="42" t="s">
        <v>33</v>
      </c>
      <c r="D23" s="43">
        <v>19.4</v>
      </c>
      <c r="E23" s="43">
        <f>-E2</f>
        <v>0</v>
      </c>
      <c r="F23" s="23">
        <v>23</v>
      </c>
      <c r="G23" s="24">
        <v>16</v>
      </c>
      <c r="H23" s="38"/>
      <c r="I23" s="38"/>
      <c r="J23" s="38"/>
      <c r="K23" s="38"/>
      <c r="L23" s="38"/>
      <c r="M23" s="38"/>
      <c r="N23" s="39"/>
      <c r="O23" s="44"/>
      <c r="P23" s="39"/>
      <c r="Q23" s="39"/>
    </row>
    <row r="24" spans="1:15" s="39" customFormat="1" ht="18.75">
      <c r="A24" s="46"/>
      <c r="B24" s="23">
        <v>17</v>
      </c>
      <c r="C24" s="42" t="s">
        <v>96</v>
      </c>
      <c r="D24" s="43">
        <v>16.8</v>
      </c>
      <c r="E24" s="43">
        <f>-E3</f>
        <v>0</v>
      </c>
      <c r="F24" s="23">
        <v>24</v>
      </c>
      <c r="G24" s="24">
        <v>17</v>
      </c>
      <c r="H24" s="38"/>
      <c r="I24" s="38"/>
      <c r="J24" s="38"/>
      <c r="K24" s="38"/>
      <c r="L24" s="38"/>
      <c r="M24" s="38"/>
      <c r="O24" s="44"/>
    </row>
    <row r="25" spans="1:19" s="38" customFormat="1" ht="18.75">
      <c r="A25" s="46"/>
      <c r="B25" s="45"/>
      <c r="C25" s="47"/>
      <c r="D25" s="47"/>
      <c r="E25" s="47"/>
      <c r="F25" s="25"/>
      <c r="G25" s="26"/>
      <c r="N25" s="39"/>
      <c r="O25" s="44"/>
      <c r="P25" s="39"/>
      <c r="Q25" s="39"/>
      <c r="R25" s="39"/>
      <c r="S25" s="39"/>
    </row>
    <row r="26" spans="1:19" s="38" customFormat="1" ht="18.75">
      <c r="A26" s="46"/>
      <c r="C26" s="75" t="s">
        <v>112</v>
      </c>
      <c r="D26" s="75"/>
      <c r="E26" s="75" t="s">
        <v>113</v>
      </c>
      <c r="F26" s="75"/>
      <c r="G26" s="75"/>
      <c r="N26" s="39"/>
      <c r="O26" s="44"/>
      <c r="P26" s="39"/>
      <c r="Q26" s="39"/>
      <c r="R26" s="39"/>
      <c r="S26" s="39"/>
    </row>
    <row r="27" spans="1:19" s="38" customFormat="1" ht="18.75">
      <c r="A27" s="46"/>
      <c r="C27" s="75" t="s">
        <v>114</v>
      </c>
      <c r="D27" s="75"/>
      <c r="E27" s="75" t="s">
        <v>108</v>
      </c>
      <c r="F27" s="75"/>
      <c r="G27" s="75"/>
      <c r="N27" s="39"/>
      <c r="O27" s="44"/>
      <c r="P27" s="39"/>
      <c r="Q27" s="39"/>
      <c r="R27" s="39"/>
      <c r="S27" s="39"/>
    </row>
    <row r="28" spans="1:19" s="38" customFormat="1" ht="18.75">
      <c r="A28" s="46"/>
      <c r="N28" s="39"/>
      <c r="O28" s="44"/>
      <c r="P28" s="39"/>
      <c r="Q28" s="39"/>
      <c r="R28" s="39"/>
      <c r="S28" s="39"/>
    </row>
    <row r="29" spans="3:19" ht="15.75">
      <c r="C29"/>
      <c r="N29" s="30"/>
      <c r="O29" s="31"/>
      <c r="P29" s="30"/>
      <c r="Q29" s="30"/>
      <c r="R29" s="30"/>
      <c r="S29" s="30"/>
    </row>
    <row r="30" spans="3:19" ht="15.75">
      <c r="C30"/>
      <c r="N30" s="30"/>
      <c r="O30" s="31"/>
      <c r="P30" s="30"/>
      <c r="Q30" s="30"/>
      <c r="R30" s="30"/>
      <c r="S30" s="30"/>
    </row>
    <row r="31" spans="3:19" ht="15.75">
      <c r="C31"/>
      <c r="N31" s="30"/>
      <c r="O31" s="31"/>
      <c r="P31" s="30"/>
      <c r="Q31" s="30"/>
      <c r="R31" s="30"/>
      <c r="S31" s="30"/>
    </row>
    <row r="32" spans="3:19" ht="15.75">
      <c r="C32"/>
      <c r="N32" s="30"/>
      <c r="O32" s="31"/>
      <c r="P32" s="30"/>
      <c r="Q32" s="30"/>
      <c r="R32" s="30"/>
      <c r="S32" s="30"/>
    </row>
    <row r="33" spans="3:19" ht="15.75">
      <c r="C33"/>
      <c r="N33" s="30"/>
      <c r="O33" s="31"/>
      <c r="P33" s="30"/>
      <c r="Q33" s="30"/>
      <c r="R33" s="30"/>
      <c r="S33" s="30"/>
    </row>
    <row r="34" spans="3:19" ht="15.75">
      <c r="C34"/>
      <c r="N34" s="30"/>
      <c r="O34" s="31"/>
      <c r="P34" s="30"/>
      <c r="Q34" s="30"/>
      <c r="R34" s="30"/>
      <c r="S34" s="30"/>
    </row>
    <row r="35" spans="3:19" ht="15.75">
      <c r="C35"/>
      <c r="N35" s="30"/>
      <c r="O35" s="31"/>
      <c r="P35" s="30"/>
      <c r="Q35" s="30"/>
      <c r="R35" s="30"/>
      <c r="S35" s="30"/>
    </row>
    <row r="36" spans="3:19" ht="12.75">
      <c r="C36"/>
      <c r="N36" s="30"/>
      <c r="O36" s="30"/>
      <c r="P36" s="30"/>
      <c r="Q36" s="30"/>
      <c r="R36" s="30"/>
      <c r="S36" s="30"/>
    </row>
    <row r="37" spans="3:19" ht="12.75">
      <c r="C37"/>
      <c r="N37" s="30"/>
      <c r="O37" s="30"/>
      <c r="P37" s="30"/>
      <c r="Q37" s="30"/>
      <c r="R37" s="30"/>
      <c r="S37" s="30"/>
    </row>
    <row r="38" ht="12.75">
      <c r="C38"/>
    </row>
    <row r="39" ht="12.75">
      <c r="C39"/>
    </row>
  </sheetData>
  <sheetProtection/>
  <mergeCells count="14">
    <mergeCell ref="C27:D27"/>
    <mergeCell ref="E27:G27"/>
    <mergeCell ref="B3:G3"/>
    <mergeCell ref="B1:M1"/>
    <mergeCell ref="B4:C4"/>
    <mergeCell ref="D4:G4"/>
    <mergeCell ref="B6:B7"/>
    <mergeCell ref="C6:C7"/>
    <mergeCell ref="D6:D7"/>
    <mergeCell ref="E6:E7"/>
    <mergeCell ref="F6:F7"/>
    <mergeCell ref="G6:G7"/>
    <mergeCell ref="C26:D26"/>
    <mergeCell ref="E26:G26"/>
  </mergeCells>
  <printOptions horizontalCentered="1"/>
  <pageMargins left="0.35433070866141736" right="0.3937007874015748" top="0.3937007874015748" bottom="0.3937007874015748" header="0.31496062992125984" footer="0.3149606299212598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Иван Игоревич</dc:creator>
  <cp:keywords/>
  <dc:description/>
  <cp:lastModifiedBy>User</cp:lastModifiedBy>
  <cp:lastPrinted>2014-02-03T04:49:36Z</cp:lastPrinted>
  <dcterms:created xsi:type="dcterms:W3CDTF">1999-06-01T05:36:27Z</dcterms:created>
  <dcterms:modified xsi:type="dcterms:W3CDTF">2014-02-03T05:08:15Z</dcterms:modified>
  <cp:category/>
  <cp:version/>
  <cp:contentType/>
  <cp:contentStatus/>
</cp:coreProperties>
</file>